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1.xml" ContentType="application/vnd.openxmlformats-officedocument.drawing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comments9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830" windowWidth="10290" windowHeight="9120" firstSheet="4" activeTab="8"/>
  </bookViews>
  <sheets>
    <sheet name="CDKT TOM LUOC" sheetId="1" r:id="rId1"/>
    <sheet name="KQKD TOM LUOC" sheetId="2" state="hidden" r:id="rId2"/>
    <sheet name="KQKD TOM LUOC chinh lai thue th" sheetId="3" r:id="rId3"/>
    <sheet name="KQKD chinh lai thue mien giam" sheetId="4" r:id="rId4"/>
    <sheet name="CDKT-page3" sheetId="5" r:id="rId5"/>
    <sheet name="CDKT-page1-2" sheetId="6" r:id="rId6"/>
    <sheet name="KET QUA KINH DOANH DAY DU (2)" sheetId="7" state="hidden" r:id="rId7"/>
    <sheet name="LCTT TOM LUOC" sheetId="8" r:id="rId8"/>
    <sheet name="LCTT DAY DU" sheetId="9" r:id="rId9"/>
  </sheets>
  <definedNames>
    <definedName name="_xlnm.Print_Titles" localSheetId="5">'CDKT-page1-2'!$11:$12</definedName>
  </definedNames>
  <calcPr fullCalcOnLoad="1"/>
</workbook>
</file>

<file path=xl/comments9.xml><?xml version="1.0" encoding="utf-8"?>
<comments xmlns="http://schemas.openxmlformats.org/spreadsheetml/2006/main">
  <authors>
    <author>thehieu</author>
  </authors>
  <commentList>
    <comment ref="D25" authorId="0">
      <text>
        <r>
          <rPr>
            <b/>
            <sz val="8"/>
            <rFont val="Tahoma"/>
            <family val="0"/>
          </rPr>
          <t xml:space="preserve">chua bao gom cp lai vay tren 335
</t>
        </r>
        <r>
          <rPr>
            <sz val="8"/>
            <rFont val="Tahoma"/>
            <family val="0"/>
          </rPr>
          <t xml:space="preserve">
</t>
        </r>
      </text>
    </comment>
    <comment ref="E25" authorId="0">
      <text>
        <r>
          <rPr>
            <b/>
            <sz val="8"/>
            <rFont val="Tahoma"/>
            <family val="0"/>
          </rPr>
          <t xml:space="preserve">chua bao gom cp lai vay tren 335
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<sst xmlns="http://schemas.openxmlformats.org/spreadsheetml/2006/main" count="621" uniqueCount="357">
  <si>
    <t>Maãu soá B 03a - DN  (Ban haønh theo QÑ soá 15/2006/QÑ-BTC Ngaøy 20/03/2006 cuûa Boä tröôûng BTC)</t>
  </si>
  <si>
    <t xml:space="preserve">Ñòa chæ: 236/7 Nguyeãn Vaên Löôïng,Q.Goø Vaáp </t>
  </si>
  <si>
    <t xml:space="preserve">BAÙO CAÙO LÖU CHUYEÅN TIEÀN TEÄ  </t>
  </si>
  <si>
    <t>(Daïng ñaày ñuû)</t>
  </si>
  <si>
    <t>Ñôn vò tính : ñoàng Vieät Nam</t>
  </si>
  <si>
    <t>Luõy keá töø ñaàu naêm ñeán cuoái quyù naøy</t>
  </si>
  <si>
    <t>Maãu soá B 03b - DN  (Ban haønh theo QÑ soá 15/2006/QÑ-BTC Ngaøy 20/03/2006 cuûa Boä tröôûng BTC)</t>
  </si>
  <si>
    <t>(Daïng toùm löôïc)</t>
  </si>
  <si>
    <t>1. Löu chuyeån tieàn thuaàn töø hoaït ñoäng kinh doanh</t>
  </si>
  <si>
    <t>2. Löu chuyeån tieàn thuaàn töø hoaït ñoäng ñaàu tö</t>
  </si>
  <si>
    <t>1- Tieàn thu phaùt haønh coå phieáu, nhaän voán goùp cuûa chuû sôû höõu, baùn coà phieáu quyõ</t>
  </si>
  <si>
    <t>3.Löu chuyeån tieàn thuaàn töø hoaït ñoäng taøi chính</t>
  </si>
  <si>
    <t>4. Löu chuyeån tieàn thuaàn trong kì (50=20+30+40)</t>
  </si>
  <si>
    <t>Vaät tö, haøng hoaù nhaän giöõ hoä, nhaän gia coâng(TG:19.000$/vnd)</t>
  </si>
  <si>
    <t>(*) Naêm 2010 Coâng ty taïm tính giaûm 50% thueá TNDN ñöôïc giaûm do doanh nghieäp nieâm yeát treân saøn giao dòch chöùng khoùan tröôùc ngaøy 01/01/2007.</t>
  </si>
  <si>
    <t>4- Tieàn thu hoàii cho vay, mua caùc coâng cuï nôï cuûa ñôn vò khaùc</t>
  </si>
  <si>
    <t>Tröø coå töùc thu ñöôïc töø ñaàu tö vaøo Cty CP Da Giày Sagoda</t>
  </si>
  <si>
    <t>Tp.Hoà Chí Minh, ngaøy 10 thaùng 07 naêm 2010</t>
  </si>
  <si>
    <t>Tp.Hoà Chí Minh, ngaøy  10  thaùng  07  naêm 2010</t>
  </si>
  <si>
    <t>QUÝ  II / 2010</t>
  </si>
  <si>
    <t>Tp.Hoà Chí Minh, ngaøy  10  thaùng  07 naêm 2010</t>
  </si>
  <si>
    <t xml:space="preserve">Tp.Hoà Chí Minh, ngaøy  10  thaùng  07  naêm 2010 </t>
  </si>
  <si>
    <t xml:space="preserve"> QUÝ II NAÊM 2010</t>
  </si>
  <si>
    <t>Tröø coå töùc thu ñöôïc töø ñaàu tö vaøo NHNT CN TPHCM</t>
  </si>
  <si>
    <t>5.Tieàn vaø töông ñöông tieàn toàn ñaàu kì</t>
  </si>
  <si>
    <t>6.Aûnh höôûng cuûa thay ñoåi tyû giaù hoái ñoaùi quy ñoåi ngoaïi teä</t>
  </si>
  <si>
    <t>7.Tieàn vaø töông ñöông tieàn toàn cuoái kì (70=50+60+61)</t>
  </si>
  <si>
    <t>Doanh thu baùn haøng vaø cung caáp dòch vuï</t>
  </si>
  <si>
    <t>Doanh thu thuaàn veà baùn haøng vaø cung caáp dòch vuï ( 01-03)</t>
  </si>
  <si>
    <t>Lôïi nhuaän  goäp veà baùn haøng vaø cung caáp dòch vuï  ( 10-11)</t>
  </si>
  <si>
    <t>Chi phí taøi chính</t>
  </si>
  <si>
    <t xml:space="preserve">Caùc khoaûn giaûm tröø </t>
  </si>
  <si>
    <t>Töø ngaøy 01/01/2006 ñeán ngaøy 31/12/2006</t>
  </si>
  <si>
    <t>Soá TT</t>
  </si>
  <si>
    <t>Taøi saûn</t>
  </si>
  <si>
    <t>Maõ soá</t>
  </si>
  <si>
    <t>Soá cuoái kyø</t>
  </si>
  <si>
    <t>A</t>
  </si>
  <si>
    <t>Taøi saûn löu ñoäng vaø ñaàu tö ngaén haïn</t>
  </si>
  <si>
    <t>I</t>
  </si>
  <si>
    <t>Tieàn</t>
  </si>
  <si>
    <t>II</t>
  </si>
  <si>
    <t>Caùc khoaûn ñaàu tö taøi chính ngaén haïn</t>
  </si>
  <si>
    <t>Ñaàu tö chöùng khoaùn ngaén haïn</t>
  </si>
  <si>
    <t>III</t>
  </si>
  <si>
    <t>Caùc khoaûn phaûi thu</t>
  </si>
  <si>
    <t>Phaûi thu cuûa khaùch haøng</t>
  </si>
  <si>
    <t>Traû tröôùc cho ngöôøi baùn</t>
  </si>
  <si>
    <t>Phaûi thu noäi boä</t>
  </si>
  <si>
    <t>Caùc khoaûn phaûi thu khaùc</t>
  </si>
  <si>
    <t>IV</t>
  </si>
  <si>
    <t>Haøng toàn kho</t>
  </si>
  <si>
    <t>V</t>
  </si>
  <si>
    <t>B</t>
  </si>
  <si>
    <t>Taøi saûn coá ñònh höõu hình</t>
  </si>
  <si>
    <t xml:space="preserve">QUÝ II / 2010 </t>
  </si>
  <si>
    <t>Töø ngaøy 01/01/2010 ñeán ngaøy 30/06/2010</t>
  </si>
  <si>
    <t>Quyù 2/2010</t>
  </si>
  <si>
    <t>Taïi ngaøy 30 thaùng 06 naêm 2010</t>
  </si>
  <si>
    <t>QUYÙ II NAÊM 2010</t>
  </si>
  <si>
    <t>QUÍ II NAÊM 2010</t>
  </si>
  <si>
    <t xml:space="preserve"> - Nguyeân giaù</t>
  </si>
  <si>
    <t xml:space="preserve"> - Giaù trò hao moøn luõy keá</t>
  </si>
  <si>
    <t>Taøi saûn coá ñònh thueâ taøi chính</t>
  </si>
  <si>
    <t>Taøi saûn coá ñònh voâ hình</t>
  </si>
  <si>
    <t>Caùc khoaûn ñaàu tö taøi chính daøi haïn</t>
  </si>
  <si>
    <t>Ñaàu tö daøi haïn khaùc</t>
  </si>
  <si>
    <t>Chi phí xaây döïng cô baûn dôû dang</t>
  </si>
  <si>
    <t>Toång coäng taøi saûn</t>
  </si>
  <si>
    <t>Nguoàn voán</t>
  </si>
  <si>
    <t>Nôï phaûi traû</t>
  </si>
  <si>
    <t>Nôï ngaén haïn</t>
  </si>
  <si>
    <t>Phaûi traû cho ngöôøi baùn</t>
  </si>
  <si>
    <t>Ngöôøi mua traû tieàn tröôùc</t>
  </si>
  <si>
    <t>Thueá vaø caùc khoaûn phaûi noäp nhaø nöôùc</t>
  </si>
  <si>
    <t>Phaûi traû coâng nhaân vieân</t>
  </si>
  <si>
    <t>Caùc khoaûn phaûi traû, phaûi noäp khaùc</t>
  </si>
  <si>
    <t>Nôï daøi haïn</t>
  </si>
  <si>
    <t>Chi phí phaûi traû</t>
  </si>
  <si>
    <t>Nguoàn voán chuû sôû höõu</t>
  </si>
  <si>
    <t>Cheânh leäch ñaùnh giaù laïi taøi saûn</t>
  </si>
  <si>
    <t>Quõy ñaàu tö phaùt trieån</t>
  </si>
  <si>
    <t>Quõy döï phoøng taøi chính</t>
  </si>
  <si>
    <t>Lôïi nhuaän chöa phaân phoái</t>
  </si>
  <si>
    <t>Quõy khen thöôûng vaø phuùc lôïi</t>
  </si>
  <si>
    <t>Nguoàn kinh phí</t>
  </si>
  <si>
    <t>Toång coäng nguoàn voán</t>
  </si>
  <si>
    <t>CAÙC CHÆ TIEÂU NGOAØI BAÛNG CAÂN ÑOÁI KEÁ TOAÙN</t>
  </si>
  <si>
    <t>STT</t>
  </si>
  <si>
    <t>Chæ tieâu</t>
  </si>
  <si>
    <t>Soá ñaàu naêm</t>
  </si>
  <si>
    <t>Taøi saûn thueâ ngoaøi</t>
  </si>
  <si>
    <t>Haøng hoaù nhaän baùn hoä, nhaän kyù quyõ</t>
  </si>
  <si>
    <t>Nôï khoù ñoøi ñaõ xöû lyù</t>
  </si>
  <si>
    <t>Ngoaïi teä caùc loaïi</t>
  </si>
  <si>
    <t>( Kyù, hoï teân)</t>
  </si>
  <si>
    <t>Nguoàn kinh phí ñaõ hình thaønh TSCÑ</t>
  </si>
  <si>
    <t>KEÁT QUAÛ HOAÏT ÑOÄNG KINH DOANH</t>
  </si>
  <si>
    <t>CHÆ TIEÂU</t>
  </si>
  <si>
    <t>01</t>
  </si>
  <si>
    <t>03</t>
  </si>
  <si>
    <t>Gía voán haøng baùn</t>
  </si>
  <si>
    <t>Chi phí baùn haøng</t>
  </si>
  <si>
    <t>Chi phí quaûn lyù doanh nghieäp</t>
  </si>
  <si>
    <t>Doanh thu hoaït ñoäng taøi chính</t>
  </si>
  <si>
    <t>Trong ñoù : Laõi vay phaûi traû</t>
  </si>
  <si>
    <t>Lôïi nhuaän thuaàn töø hoaït ñoäng kinh doanh ( 20+(21-22)-(24+25))</t>
  </si>
  <si>
    <t>Thu nhaäp khaùc</t>
  </si>
  <si>
    <t>Chi phí khaùc</t>
  </si>
  <si>
    <t>Lôïi nhuaän khaùc ( 31-32)</t>
  </si>
  <si>
    <t>T1</t>
  </si>
  <si>
    <t>Soá  ñaàu kyø</t>
  </si>
  <si>
    <t>Tröø coå töùc thu ñöôïc töø ñaàu tö vaøo Cty CP ÑTPT Gia Ñònh</t>
  </si>
  <si>
    <r>
      <t xml:space="preserve">Ñôn vò: </t>
    </r>
    <r>
      <rPr>
        <b/>
        <sz val="10"/>
        <rFont val="VNI-Times"/>
        <family val="0"/>
      </rPr>
      <t>Coâng ty Coå Phaàn SX-TM May Saøi Goøn</t>
    </r>
  </si>
  <si>
    <t>236/7 Nguyeãn Vaên Löôïng P17, Q.Goø Vaáp</t>
  </si>
  <si>
    <t>Quý 4/2006</t>
  </si>
  <si>
    <t>Quyù 1/2006</t>
  </si>
  <si>
    <t>T2+3</t>
  </si>
  <si>
    <t>Toång lôïi nhuaän keá toaùn tröôùc thueá ( 30+40)</t>
  </si>
  <si>
    <t xml:space="preserve">Chi phí thueá thu nhaäp doanh nghieäp  </t>
  </si>
  <si>
    <t>Lôïi nhuaän sau thueá ( 50-51 -52)</t>
  </si>
  <si>
    <t>Laõi cô baûn treân coå phieáu</t>
  </si>
  <si>
    <t>Thueá thu nhaäp ñöôïc mieãn giaûm</t>
  </si>
  <si>
    <t>Thueá thu nhaäp phaûi noäp</t>
  </si>
  <si>
    <t>Chi phí thueá thu nhaäp hoaõn laõi</t>
  </si>
  <si>
    <t>Quý 4/2005</t>
  </si>
  <si>
    <t xml:space="preserve">   Loã do ñaùnh giaù laïi caùc khoaûn coâng nôï vaø tieàn göûi coù goác ngoaïi teä</t>
  </si>
  <si>
    <t>TPHCM, ngaøy 20  thaùng 01  naêm 2007</t>
  </si>
  <si>
    <t>Coå töùc treân 1 coå phieáu</t>
  </si>
  <si>
    <t>VI.25</t>
  </si>
  <si>
    <t>VI.26</t>
  </si>
  <si>
    <t>VI.27</t>
  </si>
  <si>
    <t>VI.28</t>
  </si>
  <si>
    <t>VI.29</t>
  </si>
  <si>
    <t>VI.30</t>
  </si>
  <si>
    <t>VI.31</t>
  </si>
  <si>
    <t>V.01</t>
  </si>
  <si>
    <t>V.02</t>
  </si>
  <si>
    <t>V.03</t>
  </si>
  <si>
    <t>V.04</t>
  </si>
  <si>
    <t>Thueá GTGT ñöôïc khaáu tröø</t>
  </si>
  <si>
    <t>Trừ phần thu nhập của Đăng nguyeân</t>
  </si>
  <si>
    <t xml:space="preserve">Ngöôøi laäp bieåu                                                  </t>
  </si>
  <si>
    <t xml:space="preserve">Traàn Thò Myõ Haïnh                                           </t>
  </si>
  <si>
    <t>Nguyễn Minh Haèng</t>
  </si>
  <si>
    <t>Thueá vaø caùc khoaûn phaûi thu Nhaø Nöôùc</t>
  </si>
  <si>
    <t>V.05</t>
  </si>
  <si>
    <t>Voán kinh doanh  ôû caùc ñôn vò tröïc thuoäc</t>
  </si>
  <si>
    <t>Phaûi thu daøi haïn noäi boä</t>
  </si>
  <si>
    <t>V.06</t>
  </si>
  <si>
    <t>V.07</t>
  </si>
  <si>
    <t>V.08</t>
  </si>
  <si>
    <t>V.09</t>
  </si>
  <si>
    <t>V.10</t>
  </si>
  <si>
    <t>V.11</t>
  </si>
  <si>
    <t>V.12</t>
  </si>
  <si>
    <t>V.13</t>
  </si>
  <si>
    <t>V.14</t>
  </si>
  <si>
    <t>V.21</t>
  </si>
  <si>
    <t>V.15</t>
  </si>
  <si>
    <t>V.16</t>
  </si>
  <si>
    <t>V.17</t>
  </si>
  <si>
    <t>V.18</t>
  </si>
  <si>
    <t>V.19</t>
  </si>
  <si>
    <t>V.20</t>
  </si>
  <si>
    <t>V.22</t>
  </si>
  <si>
    <t>V.23</t>
  </si>
  <si>
    <t>Döï toaùn, chi söï nghieäp, döï aùn</t>
  </si>
  <si>
    <t>Quyù 3/2006</t>
  </si>
  <si>
    <t>Quyù 2/2006</t>
  </si>
  <si>
    <t>Chi phí khoâng hôïp leä</t>
  </si>
  <si>
    <t xml:space="preserve"> Lôïi nhuaän chòu thueá thu nhaäp doanh nghieäp </t>
  </si>
  <si>
    <t>Toång Giaùm Ñoác</t>
  </si>
  <si>
    <t>Nguyeãn AÂn</t>
  </si>
  <si>
    <t>Phaûi thu daøi haïn khaùc</t>
  </si>
  <si>
    <t xml:space="preserve">Chi phí xaây döïng cô baûn dôû dang </t>
  </si>
  <si>
    <t xml:space="preserve"> Ngöôøi laäp bieåu                                                         Keá toaùn tröôûng</t>
  </si>
  <si>
    <t xml:space="preserve"> ( Kyù, hoï teân)                                                                   ( Kyù, hoï teân)</t>
  </si>
  <si>
    <t>Nguyeãn Minh Haèng                                               Nguyeãn Thò Chính</t>
  </si>
  <si>
    <t xml:space="preserve">Maãu soá B02-DN </t>
  </si>
  <si>
    <t>( Ban haønh theo QÑ soá  15/2006/QÑ-BTC</t>
  </si>
  <si>
    <t>Ngaøy 20/03/2006 cuûa Boä Tröôûng BTC)</t>
  </si>
  <si>
    <t xml:space="preserve">Maãu soá B01-DN </t>
  </si>
  <si>
    <t>Caùc khoaûn töông ñöông tieàn</t>
  </si>
  <si>
    <t>Thuyeát minh</t>
  </si>
  <si>
    <t>ÑVT: VNÑ</t>
  </si>
  <si>
    <t>`</t>
  </si>
  <si>
    <t>COÂNG TY COÅ PHAÀN SAÛN XUAÁT-THÖÔNG MAÏI MAY SAØI GOØN</t>
  </si>
  <si>
    <t>Phaûi thu theo tieán ñoä keá hoaïch hôïp ñoàng xaây döïng</t>
  </si>
  <si>
    <t>Taøi saûn ngaén haïn khaùc</t>
  </si>
  <si>
    <t>Chi phí traû tröôùc ngaén haïn</t>
  </si>
  <si>
    <t>Taøi saûn daøi haïn</t>
  </si>
  <si>
    <t>Caùc khoaûn phaøi thu daøi haïn</t>
  </si>
  <si>
    <t>Phaûi thu daøi haïn cuûa khaùch haøng</t>
  </si>
  <si>
    <t xml:space="preserve">Döï phoøng phaûi thu daøi haïn khoù ñoøi </t>
  </si>
  <si>
    <t xml:space="preserve">Taøi saûn coá ñònh </t>
  </si>
  <si>
    <t xml:space="preserve">Döï phoøng giaûm giaù ñaàu tö ngaén haïn </t>
  </si>
  <si>
    <t xml:space="preserve">Döï phoøng caùc khoaûn phaûi thu khoù ñoøi </t>
  </si>
  <si>
    <t xml:space="preserve">Döï phoøng giaûm giaù haøng toàn kho </t>
  </si>
  <si>
    <t>Baát ñoäng saûn ñaàu tö</t>
  </si>
  <si>
    <t>- Nguyeân giaù</t>
  </si>
  <si>
    <t>- Giaù trò hao moøn kuõy keá</t>
  </si>
  <si>
    <t>Ñaàu tö vaøo coâng ty con</t>
  </si>
  <si>
    <t>Ñaàu tö vaøo coâng ty lieân keát, lieân doanh</t>
  </si>
  <si>
    <t>Döï phoøng giaûm giaù chöùng khoaùn ñaàu tö  daøi haïn</t>
  </si>
  <si>
    <t>Taøi saûn daøi haïn khaùc</t>
  </si>
  <si>
    <t>Chi phí traû tröôùc daøi haïn</t>
  </si>
  <si>
    <t>Taøi saûn thueá thu nhaäp hoaõn laïi</t>
  </si>
  <si>
    <t>Vay vaø nôï ngaén haïn</t>
  </si>
  <si>
    <t>Phaûi traû noäi boä</t>
  </si>
  <si>
    <t>Phaûi traû theo tieán ñoä keá hoaïch hôïp ñoàng xaây döïng</t>
  </si>
  <si>
    <t>Phaûi traû daøi haïn ngöôøi baùn</t>
  </si>
  <si>
    <t>Phaûi traû daøi haïn noäi boä</t>
  </si>
  <si>
    <t>Phaûi traû daøi haïn khaùc</t>
  </si>
  <si>
    <t>Thueá thu nhaäp hoaõn laïi phaûi traû</t>
  </si>
  <si>
    <t>Voán chuû sôõ höõu</t>
  </si>
  <si>
    <t>Voán ñaàu tö cuûa chuû sôõ höõu</t>
  </si>
  <si>
    <t>Thaëng dö voán coå phaàn</t>
  </si>
  <si>
    <t>Coå phieáu ngaân quyõ</t>
  </si>
  <si>
    <t>Cheânh leäch tyû giaù hoái ñoaùi</t>
  </si>
  <si>
    <t>Quyõ khaùc thuoäc voán chuû sôõ höõu</t>
  </si>
  <si>
    <t xml:space="preserve">Nguoàn kinh phí </t>
  </si>
  <si>
    <t>Vayï daøi haïn</t>
  </si>
  <si>
    <t>Naêm 2006</t>
  </si>
  <si>
    <t>Naêm 2005</t>
  </si>
  <si>
    <t>I. BAÛNG CAÂN ÑOÁI KEÁ TOAÙN</t>
  </si>
  <si>
    <t>BAÙO CAÙO TAØI CHÍNH TOÙM TAÉT</t>
  </si>
  <si>
    <t xml:space="preserve"> </t>
  </si>
  <si>
    <t>Naêm Nay</t>
  </si>
  <si>
    <t>Naêm tröôùc</t>
  </si>
  <si>
    <t>Hoaøn nhaäp loå cheânh leäch tyû giaù naêm tröôùc</t>
  </si>
  <si>
    <t>Döï phoøng trôï caáp maát vieäc laøm</t>
  </si>
  <si>
    <t>Thueá thu nhaäp doanh nghieäp  được miễn giảm</t>
  </si>
  <si>
    <t>Taøi saûn ngaén haïn</t>
  </si>
  <si>
    <t>Tieàn vaø caùc khoaûn töông ñöông tieàn</t>
  </si>
  <si>
    <t>SOÁ DÖ ÑAÀU KYØ</t>
  </si>
  <si>
    <t>SOÁ DÖ CUOÁI KYØ</t>
  </si>
  <si>
    <t>Caùc khoaûn phaûi thu ngaén haïn</t>
  </si>
  <si>
    <t>Nguoàn kinh phí vaø caùc quyõ khaùc</t>
  </si>
  <si>
    <t>VI</t>
  </si>
  <si>
    <t>TOÅNG COÄNG NGUOÀN VOÁN</t>
  </si>
  <si>
    <t>Quyù 4/2008</t>
  </si>
  <si>
    <t xml:space="preserve">II. BAÙO CAÙO KEÁT QUAÛ HOAÏT ÑOÄNG KINH DOANH </t>
  </si>
  <si>
    <t xml:space="preserve">Doanh thu thuaàn veà baùn haøng vaø cung caáp dòch vuï </t>
  </si>
  <si>
    <t>Caùc khoaûn giaûm tröø doanh thu</t>
  </si>
  <si>
    <t xml:space="preserve">Lôïi nhuaän  goäp veà baùn haøng vaø cung caáp dòch vuï  </t>
  </si>
  <si>
    <t xml:space="preserve">Lôïi nhuaän thuaàn töø hoaït ñoäng kinh doanh </t>
  </si>
  <si>
    <t xml:space="preserve">Lôïi nhuaän khaùc </t>
  </si>
  <si>
    <t xml:space="preserve">Toång lôïi nhuaän keá toaùn tröôùc thueá </t>
  </si>
  <si>
    <t>Lôïi nhuaän sau thueá thu nhaäp doanh nghòeâp</t>
  </si>
  <si>
    <t>II.CAÙC CHÆ TIEÂU TAØI CHÍNH CÔ BAÛN</t>
  </si>
  <si>
    <t>-</t>
  </si>
  <si>
    <t>Taøi saûn coá ñònh / Toång taøi saûn</t>
  </si>
  <si>
    <t>Taøi saûn löu ñoäng  / Toång taøi saûn</t>
  </si>
  <si>
    <t>Nôï phaûi traû / Toång nguoàn voán</t>
  </si>
  <si>
    <t>Nguoàn voán chuû sôû höõu / Toång nguoàn voán</t>
  </si>
  <si>
    <t>Khaû naêng thanh toaùn hieän haønh</t>
  </si>
  <si>
    <t>Tyû suaát lôïi nhuaän sau thueá treân nguoàn voán chuû sôû höõu</t>
  </si>
  <si>
    <t>Tp.Hoà Chí Minh, ngaøy  17  thaùng  04  naêm 2009</t>
  </si>
  <si>
    <t xml:space="preserve">Ñaùnh giaù laïi coâng nôï vaø tieàn göûi coù goác ngoïai teä </t>
  </si>
  <si>
    <t>Ngöôøi laäp bieåu                                    Keá toaùn tröôûng</t>
  </si>
  <si>
    <t>Traàn Thò Myõ Haïnh                                               Nguyeãn Minh Haèng</t>
  </si>
  <si>
    <t>Traàn Thò Myõ Haïnh                                Nguyễn Minh Haèng</t>
  </si>
  <si>
    <t>Döï phoøng giaûm giaù ñaàu tö daøi haïn (coå phieáu)</t>
  </si>
  <si>
    <t>Luõy keá</t>
  </si>
  <si>
    <t>Thueá thu nhaäp phaûi noäp (51-53)</t>
  </si>
  <si>
    <t>Thueá thu nhaäp doanh nghieäp phải nộp ( 15-17)</t>
  </si>
  <si>
    <t>Lôïi nhuaän sau thueá chöa phaân phoái</t>
  </si>
  <si>
    <t>Tröø phaàn thu nhaäp cuûa Ñaêng Nguyeân</t>
  </si>
  <si>
    <t xml:space="preserve">Tp.Hoà Chí Minh, ngaøy  17  thaùng  01  naêm 2009 </t>
  </si>
  <si>
    <t>Tröø coå töùc thu ñöôïc töø ñaàu tö vaøo Ngân hàng TMCP Việt Á</t>
  </si>
  <si>
    <t>Traàn Thò Myõ Haïnh                                                                           Nguyễn Minh Haèng</t>
  </si>
  <si>
    <t>Traàn Thò Myõ Haïnh                                           Nguyễn Minh Haèng</t>
  </si>
  <si>
    <t>Lôïi nhuaän sau thueá ( 50-51-52+53)</t>
  </si>
  <si>
    <t>Lôïi nhuaän sau thueá thu nhaäp doanh nghòeâp (14-15-16+17)</t>
  </si>
  <si>
    <t>BAÛNG CAÂN ÑOÁI KEÁ TOAÙN GIÖÕA NIEÂN ÑOÄ</t>
  </si>
  <si>
    <t>(DAÏNG ÑAÀY ÑUÛ )</t>
  </si>
  <si>
    <t>Keá Toaùn Tröôûng</t>
  </si>
  <si>
    <t xml:space="preserve">       Toång Giaùm Ñoác</t>
  </si>
  <si>
    <t xml:space="preserve">    Nguyeãn AÂn</t>
  </si>
  <si>
    <t>KEÁT QUAÛ HOAÏT ÑOÄNG KINH DOANH GIỮA NIEÂN ÑOÄ</t>
  </si>
  <si>
    <t>Ngöôøi laäp bieåu                                                   Keá Toaùn Tröôûng</t>
  </si>
  <si>
    <t xml:space="preserve">        Nguyeãn Aân</t>
  </si>
  <si>
    <t xml:space="preserve"> Ngöôøi laäp bieåu                                                                                  Kế toán trưởng                                                </t>
  </si>
  <si>
    <t>Naêm 2007</t>
  </si>
  <si>
    <t>4</t>
  </si>
  <si>
    <t>Caùc khoaûn phaûi thu daøi haïn</t>
  </si>
  <si>
    <t>TOÅNG COÄNG TAØI SAÛN</t>
  </si>
  <si>
    <t>Nguoàn voán ñaàu tö XDCB</t>
  </si>
  <si>
    <t>Voán khaùc cuûa chuû sôû höõu</t>
  </si>
  <si>
    <t>Caùc quyõ</t>
  </si>
  <si>
    <t>Thueá thu nhaäp hoaõn laõi</t>
  </si>
  <si>
    <t>ÑVT</t>
  </si>
  <si>
    <t>%</t>
  </si>
  <si>
    <t xml:space="preserve">Cô caáu taøi saûn </t>
  </si>
  <si>
    <t>Cô caáu nguoàn voán</t>
  </si>
  <si>
    <t xml:space="preserve">Khaû naêng thanh toaùn </t>
  </si>
  <si>
    <t>Laàn</t>
  </si>
  <si>
    <t>Tyû suaát lôïi nhuaän sau thueá /Toång taøi saûn</t>
  </si>
  <si>
    <t>Tyû suaát lôïi nhuaän sau thueá /Doanh thu thuaàn</t>
  </si>
  <si>
    <t>Tyû suaát lôõi nhuaän</t>
  </si>
  <si>
    <t>Toång giaùm ñoác</t>
  </si>
  <si>
    <t>( Chæ aùp duïng ñoái vôùi baùo caùo naêm)</t>
  </si>
  <si>
    <t>Khaû naêng thanh toaùn nhanh</t>
  </si>
  <si>
    <t>( Tieàn + Ñaàu tö TC NH)/ Nôï ngaén haïn</t>
  </si>
  <si>
    <t>(Toång taøi saûn / Toång nôï)</t>
  </si>
  <si>
    <t>(Theo phöông phaùp giaùn tieáp)</t>
  </si>
  <si>
    <t>I. LÖU CHUYEÅN TIEÀN TÖØ HOAÏT ÑOÄNG KINH DOANH</t>
  </si>
  <si>
    <t>1- Lôïi nhuaän tröôùc thueá:</t>
  </si>
  <si>
    <t>2- Ñieàu chænh cho caùc khoaûn:</t>
  </si>
  <si>
    <t>- Khaáu hao taøi saûn coá ñònh</t>
  </si>
  <si>
    <t>02</t>
  </si>
  <si>
    <t>- Caùc khoaûn döï phoøng</t>
  </si>
  <si>
    <t>- Laõi, loã cheânh leäch tæ giaù hoái ñoaùi chöa thöïc hieän</t>
  </si>
  <si>
    <t>04</t>
  </si>
  <si>
    <t>- Laõi, loã töø hoaït ñoäng ñaàu tö</t>
  </si>
  <si>
    <t>05</t>
  </si>
  <si>
    <t>- Chi phí laõi vay</t>
  </si>
  <si>
    <t>06</t>
  </si>
  <si>
    <t>3- Lôïi nhuaän töø hoaït ñoäng kinh doanh tröôùc nhöõng thay ñoåi voán löu ñoäng</t>
  </si>
  <si>
    <t>08</t>
  </si>
  <si>
    <t>LUYÕ KEÁ TÖØ ÑAÀU NAÊM ÑEÁN CUOÁI  THAÙNG NAØY</t>
  </si>
  <si>
    <t>- Taêng giaûm caùc khoaûn phaûi thu</t>
  </si>
  <si>
    <t>09</t>
  </si>
  <si>
    <t>- Taêng giaûm haøng toàn kho</t>
  </si>
  <si>
    <t>10</t>
  </si>
  <si>
    <t xml:space="preserve">- Taêng giaûm caùc khoaûn phaûi traû </t>
  </si>
  <si>
    <t>- Taêng giaûm chi phí traû tröôùc</t>
  </si>
  <si>
    <t>- Tieàn laõi vay ñaõ traû</t>
  </si>
  <si>
    <t>- Thueá thu nhaäp doanh nghieäp ñaõ noäp</t>
  </si>
  <si>
    <t>- Tieàn thu khaùc töø hoaït ñoäng kinh doanh</t>
  </si>
  <si>
    <t>- Tieàn chi khaùc töø hoaït ñoäng kinh doanh</t>
  </si>
  <si>
    <t>Löu chuyeån tieàn thuaàn töø hoaït ñoäng kinh doanh</t>
  </si>
  <si>
    <t>II. LÖU CHUYEÅN TIEÀN TÖØ HOAÏT ÑOÄNG ÑAÀU TÖ</t>
  </si>
  <si>
    <t>1- Tieàn chi ñeå mua saém, xaây döïng TSCÑ</t>
  </si>
  <si>
    <t>2- Tieàn thu töø thanh lyù, nhöôïng baùn TSCÑ</t>
  </si>
  <si>
    <t>3- Tieàn chi cho vay, mua caùc coâng cuï nôï cuûa ñôn vò khaùc</t>
  </si>
  <si>
    <t>5- Tieàn chi ñaàu tö goùp voán vaøo caùc ñôn vò khaùc</t>
  </si>
  <si>
    <t>6- Tieàn thu hoài ñaàu tö goùp voán vaøo caùc ñôn vò khaùc</t>
  </si>
  <si>
    <t>7- Tieàn thu laõi cho vay, coå töùc vaø lôïi nhuaän ñöôïc chia</t>
  </si>
  <si>
    <t>Löu chuyeån tieàn thuaàn töø hoaït ñoäng ñaàu tö</t>
  </si>
  <si>
    <t>III.LÖU CHUYEÅN TIEÀN TÖØ HOAÏT ÑOÄNG TAØI CHÍNH</t>
  </si>
  <si>
    <t>31</t>
  </si>
  <si>
    <t>2- Tieàn chæ traû voán goùp cho caùc chuû sôû höõu, mua laïi coå phieáu cuûa doanh nghieäp ñaõ phaùt haønh</t>
  </si>
  <si>
    <t>32</t>
  </si>
  <si>
    <t>3- Tieàn vay ngaén haïn, daøi haïn nhaän ñöôïc</t>
  </si>
  <si>
    <t>4- Tieàn chi traû nôï goác vay</t>
  </si>
  <si>
    <t>6- Coå töùc, lôïi nhuaän ñaõ traû cho chuû sôû höõu</t>
  </si>
  <si>
    <t>Löu chuyeån tieàn thuaàn töø hoaït ñoäng taøi chính</t>
  </si>
  <si>
    <t>40</t>
  </si>
  <si>
    <t>Löu chuyeån tieàn thuaàn trong kì</t>
  </si>
  <si>
    <t>Tieàn vaø töông ñöông tieàn toàn ñaàu kì</t>
  </si>
  <si>
    <t>Aûnh höôûng cuûa thay ñoåi tyû giaù hoái ñoaùi quy ñoåi ngoaïi teä</t>
  </si>
  <si>
    <t>Tieàn vaø töông ñöông tieàn toàn cuoái kì</t>
  </si>
  <si>
    <t>1- Tieàn thu phaùt haønh coå phieáu, nhaän voán goùp cuûa chuû sôû höõu, cbaùn coà phieáu quyõ</t>
  </si>
  <si>
    <t>7</t>
  </si>
  <si>
    <t>Thueá thu nhaäp ñöôïc mieãn giaûm (*)</t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</si>
</sst>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_);_(* \(#,##0.0\);_(* &quot;-&quot;??_);_(@_)"/>
    <numFmt numFmtId="165" formatCode="_(* #,##0_);_(* \(#,##0\);_(* &quot;-&quot;??_);_(@_)"/>
    <numFmt numFmtId="166" formatCode="#,##0;\(#,##0\);&quot;&quot;"/>
    <numFmt numFmtId="167" formatCode="0.0"/>
    <numFmt numFmtId="168" formatCode="#,###;\(#,###\);&quot;&quot;"/>
    <numFmt numFmtId="169" formatCode="0.0%"/>
    <numFmt numFmtId="170" formatCode="_(* #,##0.000_);_(* \(#,##0.000\);_(* &quot;-&quot;??_);_(@_)"/>
    <numFmt numFmtId="171" formatCode="_(* #,##0.0000_);_(* \(#,##0.0000\);_(* &quot;-&quot;??_);_(@_)"/>
    <numFmt numFmtId="172" formatCode="_(* #,##0.000_);_(* \(#,##0.000\);_(* &quot;-&quot;???_);_(@_)"/>
    <numFmt numFmtId="173" formatCode="0.00000"/>
    <numFmt numFmtId="174" formatCode="0.0000"/>
    <numFmt numFmtId="175" formatCode="0.000"/>
    <numFmt numFmtId="176" formatCode="#,##0.0;\(#,##0.0\);&quot;&quot;"/>
    <numFmt numFmtId="177" formatCode="#,##0.00;\(#,##0.00\);&quot;&quot;"/>
    <numFmt numFmtId="178" formatCode="0.000%"/>
    <numFmt numFmtId="179" formatCode="#,##0.0"/>
    <numFmt numFmtId="180" formatCode="#,##0.000;\(#,##0.000\);&quot;&quot;"/>
    <numFmt numFmtId="181" formatCode="#,##0.0000;\(#,##0.0000\);&quot;&quot;"/>
    <numFmt numFmtId="182" formatCode="_(&quot;$&quot;* #,##0.000_);_(&quot;$&quot;* \(#,##0.000\);_(&quot;$&quot;* &quot;-&quot;??_);_(@_)"/>
    <numFmt numFmtId="183" formatCode="_(&quot;$&quot;* #,##0.0_);_(&quot;$&quot;* \(#,##0.0\);_(&quot;$&quot;* &quot;-&quot;??_);_(@_)"/>
    <numFmt numFmtId="184" formatCode="_(* #,##0.0_);_(* \(#,##0.0\);_(* &quot;-&quot;?_);_(@_)"/>
    <numFmt numFmtId="185" formatCode="0.0000%"/>
    <numFmt numFmtId="186" formatCode="0.00000%"/>
    <numFmt numFmtId="187" formatCode="&quot;Yes&quot;;&quot;Yes&quot;;&quot;No&quot;"/>
    <numFmt numFmtId="188" formatCode="&quot;True&quot;;&quot;True&quot;;&quot;False&quot;"/>
    <numFmt numFmtId="189" formatCode="&quot;On&quot;;&quot;On&quot;;&quot;Off&quot;"/>
    <numFmt numFmtId="190" formatCode="[$€-2]\ #,##0.00_);[Red]\([$€-2]\ #,##0.00\)"/>
    <numFmt numFmtId="191" formatCode="0.0000000"/>
    <numFmt numFmtId="192" formatCode="0.000000"/>
    <numFmt numFmtId="193" formatCode="0.00000000"/>
    <numFmt numFmtId="194" formatCode="0.0000000000"/>
    <numFmt numFmtId="195" formatCode="0.00000000000"/>
    <numFmt numFmtId="196" formatCode="0.000000000"/>
    <numFmt numFmtId="197" formatCode="_(* #,##0.00_);_(* \(#,##0.00\);_(* &quot;-&quot;_);_(@_)"/>
    <numFmt numFmtId="198" formatCode="_-* #,##0_-;\-* #,##0_-;_-* &quot;-&quot;??_-;_-@_-"/>
  </numFmts>
  <fonts count="71">
    <font>
      <sz val="12"/>
      <name val="VNI-Times"/>
      <family val="0"/>
    </font>
    <font>
      <b/>
      <sz val="12"/>
      <name val="VNI-Times"/>
      <family val="0"/>
    </font>
    <font>
      <b/>
      <sz val="11"/>
      <name val="VNI-Times"/>
      <family val="0"/>
    </font>
    <font>
      <u val="single"/>
      <sz val="12"/>
      <color indexed="12"/>
      <name val="VNI-Times"/>
      <family val="0"/>
    </font>
    <font>
      <u val="single"/>
      <sz val="12"/>
      <color indexed="36"/>
      <name val="VNI-Times"/>
      <family val="0"/>
    </font>
    <font>
      <sz val="10"/>
      <name val="VNI-Times"/>
      <family val="0"/>
    </font>
    <font>
      <b/>
      <sz val="10"/>
      <name val="VNI-Times"/>
      <family val="0"/>
    </font>
    <font>
      <sz val="8"/>
      <name val="VNI-Times"/>
      <family val="0"/>
    </font>
    <font>
      <b/>
      <sz val="15"/>
      <name val="VNI-Times"/>
      <family val="0"/>
    </font>
    <font>
      <b/>
      <i/>
      <sz val="10"/>
      <name val="vni-times"/>
      <family val="0"/>
    </font>
    <font>
      <i/>
      <sz val="10"/>
      <name val="VNI-Times"/>
      <family val="0"/>
    </font>
    <font>
      <sz val="9"/>
      <name val="VNI-Times"/>
      <family val="0"/>
    </font>
    <font>
      <b/>
      <sz val="16"/>
      <name val="VNI-Times"/>
      <family val="0"/>
    </font>
    <font>
      <sz val="11"/>
      <name val="VNI-Times"/>
      <family val="0"/>
    </font>
    <font>
      <b/>
      <i/>
      <sz val="11"/>
      <name val="VNI-Times"/>
      <family val="0"/>
    </font>
    <font>
      <i/>
      <sz val="11"/>
      <name val="VNI-Times"/>
      <family val="0"/>
    </font>
    <font>
      <b/>
      <i/>
      <sz val="12"/>
      <name val="VNI-Times"/>
      <family val="0"/>
    </font>
    <font>
      <sz val="10"/>
      <name val="VNI-Centur"/>
      <family val="0"/>
    </font>
    <font>
      <b/>
      <sz val="9"/>
      <name val="VNI-Times"/>
      <family val="0"/>
    </font>
    <font>
      <sz val="10"/>
      <color indexed="8"/>
      <name val="VNI-Times"/>
      <family val="0"/>
    </font>
    <font>
      <b/>
      <sz val="10"/>
      <color indexed="12"/>
      <name val="VNI-Times"/>
      <family val="0"/>
    </font>
    <font>
      <sz val="10"/>
      <color indexed="12"/>
      <name val="VNI-Times"/>
      <family val="0"/>
    </font>
    <font>
      <strike/>
      <sz val="11"/>
      <name val="VNI-Times"/>
      <family val="0"/>
    </font>
    <font>
      <b/>
      <sz val="10"/>
      <name val="VNI-Helve-Condense"/>
      <family val="0"/>
    </font>
    <font>
      <b/>
      <sz val="10"/>
      <color indexed="8"/>
      <name val="VNI-Helve-Condense"/>
      <family val="0"/>
    </font>
    <font>
      <sz val="10"/>
      <name val="MS Sans Serif"/>
      <family val="0"/>
    </font>
    <font>
      <sz val="10"/>
      <color indexed="8"/>
      <name val="VNI-Helve-Condense"/>
      <family val="0"/>
    </font>
    <font>
      <sz val="10"/>
      <name val="VNI-Helve-Condense"/>
      <family val="0"/>
    </font>
    <font>
      <b/>
      <sz val="14"/>
      <name val="VNI-Helve-Condense"/>
      <family val="0"/>
    </font>
    <font>
      <b/>
      <sz val="8"/>
      <name val="Tahoma"/>
      <family val="0"/>
    </font>
    <font>
      <sz val="8"/>
      <name val="Tahoma"/>
      <family val="0"/>
    </font>
    <font>
      <b/>
      <i/>
      <sz val="10"/>
      <color indexed="9"/>
      <name val="VNI-Times"/>
      <family val="0"/>
    </font>
    <font>
      <sz val="11"/>
      <color indexed="9"/>
      <name val="VNI-Times"/>
      <family val="0"/>
    </font>
    <font>
      <b/>
      <i/>
      <sz val="12"/>
      <color indexed="9"/>
      <name val="VNI-Times"/>
      <family val="0"/>
    </font>
    <font>
      <sz val="10"/>
      <color indexed="10"/>
      <name val="VNI-Helve-Condense"/>
      <family val="0"/>
    </font>
    <font>
      <sz val="10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8"/>
      <color indexed="8"/>
      <name val="VNI-Times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VNI-Times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3" fillId="2" borderId="0" applyNumberFormat="0" applyBorder="0" applyAlignment="0" applyProtection="0"/>
    <xf numFmtId="0" fontId="53" fillId="3" borderId="0" applyNumberFormat="0" applyBorder="0" applyAlignment="0" applyProtection="0"/>
    <xf numFmtId="0" fontId="53" fillId="4" borderId="0" applyNumberFormat="0" applyBorder="0" applyAlignment="0" applyProtection="0"/>
    <xf numFmtId="0" fontId="53" fillId="5" borderId="0" applyNumberFormat="0" applyBorder="0" applyAlignment="0" applyProtection="0"/>
    <xf numFmtId="0" fontId="53" fillId="6" borderId="0" applyNumberFormat="0" applyBorder="0" applyAlignment="0" applyProtection="0"/>
    <xf numFmtId="0" fontId="53" fillId="7" borderId="0" applyNumberFormat="0" applyBorder="0" applyAlignment="0" applyProtection="0"/>
    <xf numFmtId="0" fontId="53" fillId="8" borderId="0" applyNumberFormat="0" applyBorder="0" applyAlignment="0" applyProtection="0"/>
    <xf numFmtId="0" fontId="53" fillId="9" borderId="0" applyNumberFormat="0" applyBorder="0" applyAlignment="0" applyProtection="0"/>
    <xf numFmtId="0" fontId="53" fillId="10" borderId="0" applyNumberFormat="0" applyBorder="0" applyAlignment="0" applyProtection="0"/>
    <xf numFmtId="0" fontId="53" fillId="11" borderId="0" applyNumberFormat="0" applyBorder="0" applyAlignment="0" applyProtection="0"/>
    <xf numFmtId="0" fontId="53" fillId="12" borderId="0" applyNumberFormat="0" applyBorder="0" applyAlignment="0" applyProtection="0"/>
    <xf numFmtId="0" fontId="53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0" applyNumberFormat="0" applyBorder="0" applyAlignment="0" applyProtection="0"/>
    <xf numFmtId="0" fontId="56" fillId="27" borderId="1" applyNumberFormat="0" applyAlignment="0" applyProtection="0"/>
    <xf numFmtId="0" fontId="5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29" borderId="0" applyNumberFormat="0" applyBorder="0" applyAlignment="0" applyProtection="0"/>
    <xf numFmtId="0" fontId="60" fillId="0" borderId="3" applyNumberFormat="0" applyFill="0" applyAlignment="0" applyProtection="0"/>
    <xf numFmtId="0" fontId="61" fillId="0" borderId="4" applyNumberFormat="0" applyFill="0" applyAlignment="0" applyProtection="0"/>
    <xf numFmtId="0" fontId="62" fillId="0" borderId="5" applyNumberFormat="0" applyFill="0" applyAlignment="0" applyProtection="0"/>
    <xf numFmtId="0" fontId="6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63" fillId="30" borderId="1" applyNumberFormat="0" applyAlignment="0" applyProtection="0"/>
    <xf numFmtId="0" fontId="64" fillId="0" borderId="6" applyNumberFormat="0" applyFill="0" applyAlignment="0" applyProtection="0"/>
    <xf numFmtId="0" fontId="65" fillId="31" borderId="0" applyNumberFormat="0" applyBorder="0" applyAlignment="0" applyProtection="0"/>
    <xf numFmtId="0" fontId="25" fillId="0" borderId="0">
      <alignment/>
      <protection/>
    </xf>
    <xf numFmtId="0" fontId="0" fillId="32" borderId="7" applyNumberFormat="0" applyFont="0" applyAlignment="0" applyProtection="0"/>
    <xf numFmtId="0" fontId="66" fillId="27" borderId="8" applyNumberFormat="0" applyAlignment="0" applyProtection="0"/>
    <xf numFmtId="9" fontId="0" fillId="0" borderId="0" applyFont="0" applyFill="0" applyBorder="0" applyAlignment="0" applyProtection="0"/>
    <xf numFmtId="0" fontId="67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69" fillId="0" borderId="0" applyNumberFormat="0" applyFill="0" applyBorder="0" applyAlignment="0" applyProtection="0"/>
  </cellStyleXfs>
  <cellXfs count="396">
    <xf numFmtId="0" fontId="0" fillId="0" borderId="0" xfId="0" applyAlignment="1">
      <alignment/>
    </xf>
    <xf numFmtId="0" fontId="0" fillId="0" borderId="0" xfId="0" applyAlignment="1">
      <alignment horizontal="center"/>
    </xf>
    <xf numFmtId="165" fontId="0" fillId="0" borderId="0" xfId="0" applyNumberFormat="1" applyAlignment="1">
      <alignment/>
    </xf>
    <xf numFmtId="0" fontId="5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9" fillId="0" borderId="0" xfId="0" applyFont="1" applyAlignment="1">
      <alignment/>
    </xf>
    <xf numFmtId="0" fontId="6" fillId="0" borderId="0" xfId="0" applyFont="1" applyAlignment="1">
      <alignment horizontal="center"/>
    </xf>
    <xf numFmtId="0" fontId="0" fillId="0" borderId="0" xfId="0" applyBorder="1" applyAlignment="1">
      <alignment/>
    </xf>
    <xf numFmtId="0" fontId="6" fillId="0" borderId="11" xfId="0" applyFont="1" applyBorder="1" applyAlignment="1">
      <alignment/>
    </xf>
    <xf numFmtId="165" fontId="6" fillId="0" borderId="11" xfId="42" applyNumberFormat="1" applyFont="1" applyBorder="1" applyAlignment="1">
      <alignment/>
    </xf>
    <xf numFmtId="0" fontId="6" fillId="0" borderId="12" xfId="0" applyFont="1" applyBorder="1" applyAlignment="1">
      <alignment/>
    </xf>
    <xf numFmtId="165" fontId="6" fillId="0" borderId="12" xfId="42" applyNumberFormat="1" applyFont="1" applyBorder="1" applyAlignment="1">
      <alignment/>
    </xf>
    <xf numFmtId="0" fontId="0" fillId="0" borderId="0" xfId="0" applyBorder="1" applyAlignment="1">
      <alignment horizontal="center"/>
    </xf>
    <xf numFmtId="0" fontId="6" fillId="0" borderId="13" xfId="0" applyFont="1" applyBorder="1" applyAlignment="1">
      <alignment/>
    </xf>
    <xf numFmtId="0" fontId="5" fillId="0" borderId="0" xfId="0" applyFont="1" applyAlignment="1">
      <alignment horizontal="center"/>
    </xf>
    <xf numFmtId="0" fontId="5" fillId="0" borderId="11" xfId="0" applyFont="1" applyBorder="1" applyAlignment="1">
      <alignment/>
    </xf>
    <xf numFmtId="165" fontId="5" fillId="0" borderId="11" xfId="42" applyNumberFormat="1" applyFont="1" applyBorder="1" applyAlignment="1">
      <alignment/>
    </xf>
    <xf numFmtId="165" fontId="5" fillId="0" borderId="11" xfId="42" applyNumberFormat="1" applyFont="1" applyFill="1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Alignment="1">
      <alignment/>
    </xf>
    <xf numFmtId="165" fontId="6" fillId="0" borderId="13" xfId="42" applyNumberFormat="1" applyFont="1" applyBorder="1" applyAlignment="1">
      <alignment/>
    </xf>
    <xf numFmtId="0" fontId="2" fillId="0" borderId="0" xfId="0" applyFont="1" applyFill="1" applyAlignment="1">
      <alignment horizontal="center"/>
    </xf>
    <xf numFmtId="0" fontId="13" fillId="0" borderId="0" xfId="0" applyFont="1" applyFill="1" applyAlignment="1">
      <alignment/>
    </xf>
    <xf numFmtId="0" fontId="14" fillId="0" borderId="0" xfId="0" applyFont="1" applyFill="1" applyAlignment="1">
      <alignment horizontal="center"/>
    </xf>
    <xf numFmtId="165" fontId="0" fillId="0" borderId="0" xfId="42" applyNumberFormat="1" applyAlignment="1">
      <alignment/>
    </xf>
    <xf numFmtId="0" fontId="6" fillId="0" borderId="0" xfId="0" applyFont="1" applyFill="1" applyBorder="1" applyAlignment="1">
      <alignment/>
    </xf>
    <xf numFmtId="165" fontId="13" fillId="0" borderId="11" xfId="42" applyNumberFormat="1" applyFont="1" applyFill="1" applyBorder="1" applyAlignment="1">
      <alignment/>
    </xf>
    <xf numFmtId="0" fontId="0" fillId="0" borderId="11" xfId="0" applyBorder="1" applyAlignment="1">
      <alignment horizontal="center"/>
    </xf>
    <xf numFmtId="0" fontId="0" fillId="0" borderId="14" xfId="0" applyBorder="1" applyAlignment="1">
      <alignment horizontal="center"/>
    </xf>
    <xf numFmtId="0" fontId="6" fillId="0" borderId="11" xfId="0" applyFont="1" applyBorder="1" applyAlignment="1" quotePrefix="1">
      <alignment horizontal="center"/>
    </xf>
    <xf numFmtId="0" fontId="6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9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3" fillId="0" borderId="0" xfId="0" applyFont="1" applyFill="1" applyAlignment="1">
      <alignment horizontal="right"/>
    </xf>
    <xf numFmtId="0" fontId="2" fillId="0" borderId="0" xfId="0" applyFont="1" applyFill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14" xfId="0" applyFont="1" applyFill="1" applyBorder="1" applyAlignment="1">
      <alignment/>
    </xf>
    <xf numFmtId="0" fontId="0" fillId="0" borderId="0" xfId="0" applyFont="1" applyFill="1" applyAlignment="1">
      <alignment/>
    </xf>
    <xf numFmtId="0" fontId="14" fillId="0" borderId="14" xfId="0" applyFont="1" applyFill="1" applyBorder="1" applyAlignment="1">
      <alignment horizontal="center"/>
    </xf>
    <xf numFmtId="165" fontId="14" fillId="0" borderId="14" xfId="42" applyNumberFormat="1" applyFont="1" applyFill="1" applyBorder="1" applyAlignment="1">
      <alignment/>
    </xf>
    <xf numFmtId="0" fontId="16" fillId="0" borderId="0" xfId="0" applyFont="1" applyFill="1" applyAlignment="1">
      <alignment/>
    </xf>
    <xf numFmtId="0" fontId="0" fillId="0" borderId="0" xfId="0" applyFont="1" applyFill="1" applyAlignment="1">
      <alignment horizontal="left"/>
    </xf>
    <xf numFmtId="0" fontId="1" fillId="0" borderId="0" xfId="0" applyFont="1" applyAlignment="1">
      <alignment horizontal="center"/>
    </xf>
    <xf numFmtId="0" fontId="0" fillId="0" borderId="10" xfId="0" applyBorder="1" applyAlignment="1">
      <alignment horizontal="center"/>
    </xf>
    <xf numFmtId="0" fontId="6" fillId="0" borderId="13" xfId="0" applyFont="1" applyBorder="1" applyAlignment="1" quotePrefix="1">
      <alignment horizontal="center"/>
    </xf>
    <xf numFmtId="165" fontId="5" fillId="0" borderId="13" xfId="42" applyNumberFormat="1" applyFont="1" applyBorder="1" applyAlignment="1">
      <alignment/>
    </xf>
    <xf numFmtId="0" fontId="18" fillId="0" borderId="11" xfId="0" applyFont="1" applyBorder="1" applyAlignment="1">
      <alignment/>
    </xf>
    <xf numFmtId="0" fontId="1" fillId="0" borderId="12" xfId="0" applyFont="1" applyBorder="1" applyAlignment="1">
      <alignment/>
    </xf>
    <xf numFmtId="0" fontId="0" fillId="0" borderId="12" xfId="0" applyBorder="1" applyAlignment="1">
      <alignment horizontal="center"/>
    </xf>
    <xf numFmtId="0" fontId="9" fillId="0" borderId="0" xfId="0" applyFont="1" applyAlignment="1">
      <alignment/>
    </xf>
    <xf numFmtId="165" fontId="6" fillId="0" borderId="11" xfId="42" applyNumberFormat="1" applyFont="1" applyFill="1" applyBorder="1" applyAlignment="1">
      <alignment/>
    </xf>
    <xf numFmtId="0" fontId="17" fillId="0" borderId="15" xfId="0" applyFont="1" applyFill="1" applyBorder="1" applyAlignment="1">
      <alignment horizontal="left" indent="2"/>
    </xf>
    <xf numFmtId="0" fontId="14" fillId="0" borderId="11" xfId="0" applyFont="1" applyFill="1" applyBorder="1" applyAlignment="1">
      <alignment horizontal="right"/>
    </xf>
    <xf numFmtId="0" fontId="14" fillId="0" borderId="11" xfId="0" applyFont="1" applyFill="1" applyBorder="1" applyAlignment="1">
      <alignment/>
    </xf>
    <xf numFmtId="0" fontId="14" fillId="0" borderId="11" xfId="0" applyFont="1" applyFill="1" applyBorder="1" applyAlignment="1">
      <alignment horizontal="center"/>
    </xf>
    <xf numFmtId="165" fontId="14" fillId="0" borderId="11" xfId="42" applyNumberFormat="1" applyFont="1" applyFill="1" applyBorder="1" applyAlignment="1">
      <alignment/>
    </xf>
    <xf numFmtId="0" fontId="13" fillId="0" borderId="11" xfId="0" applyFont="1" applyFill="1" applyBorder="1" applyAlignment="1">
      <alignment horizontal="right"/>
    </xf>
    <xf numFmtId="0" fontId="13" fillId="0" borderId="11" xfId="0" applyFont="1" applyFill="1" applyBorder="1" applyAlignment="1">
      <alignment/>
    </xf>
    <xf numFmtId="0" fontId="13" fillId="0" borderId="11" xfId="0" applyFont="1" applyFill="1" applyBorder="1" applyAlignment="1">
      <alignment horizontal="center"/>
    </xf>
    <xf numFmtId="0" fontId="2" fillId="0" borderId="11" xfId="0" applyFont="1" applyFill="1" applyBorder="1" applyAlignment="1">
      <alignment horizontal="right"/>
    </xf>
    <xf numFmtId="0" fontId="2" fillId="0" borderId="11" xfId="0" applyFont="1" applyFill="1" applyBorder="1" applyAlignment="1">
      <alignment/>
    </xf>
    <xf numFmtId="0" fontId="2" fillId="0" borderId="11" xfId="0" applyFont="1" applyFill="1" applyBorder="1" applyAlignment="1">
      <alignment horizontal="center"/>
    </xf>
    <xf numFmtId="165" fontId="2" fillId="0" borderId="11" xfId="42" applyNumberFormat="1" applyFont="1" applyFill="1" applyBorder="1" applyAlignment="1">
      <alignment/>
    </xf>
    <xf numFmtId="0" fontId="15" fillId="0" borderId="11" xfId="0" applyFont="1" applyFill="1" applyBorder="1" applyAlignment="1">
      <alignment/>
    </xf>
    <xf numFmtId="0" fontId="13" fillId="0" borderId="11" xfId="0" applyFont="1" applyFill="1" applyBorder="1" applyAlignment="1" quotePrefix="1">
      <alignment/>
    </xf>
    <xf numFmtId="0" fontId="13" fillId="0" borderId="11" xfId="0" applyFont="1" applyFill="1" applyBorder="1" applyAlignment="1">
      <alignment horizontal="left"/>
    </xf>
    <xf numFmtId="165" fontId="15" fillId="0" borderId="11" xfId="42" applyNumberFormat="1" applyFont="1" applyFill="1" applyBorder="1" applyAlignment="1">
      <alignment/>
    </xf>
    <xf numFmtId="0" fontId="13" fillId="0" borderId="16" xfId="0" applyFont="1" applyFill="1" applyBorder="1" applyAlignment="1">
      <alignment horizontal="right"/>
    </xf>
    <xf numFmtId="0" fontId="13" fillId="0" borderId="16" xfId="0" applyFont="1" applyFill="1" applyBorder="1" applyAlignment="1">
      <alignment/>
    </xf>
    <xf numFmtId="0" fontId="13" fillId="0" borderId="16" xfId="0" applyFont="1" applyFill="1" applyBorder="1" applyAlignment="1">
      <alignment horizontal="center"/>
    </xf>
    <xf numFmtId="165" fontId="13" fillId="0" borderId="16" xfId="42" applyNumberFormat="1" applyFont="1" applyFill="1" applyBorder="1" applyAlignment="1">
      <alignment/>
    </xf>
    <xf numFmtId="0" fontId="2" fillId="0" borderId="13" xfId="0" applyFont="1" applyFill="1" applyBorder="1" applyAlignment="1">
      <alignment horizontal="right"/>
    </xf>
    <xf numFmtId="0" fontId="2" fillId="0" borderId="13" xfId="0" applyFont="1" applyFill="1" applyBorder="1" applyAlignment="1">
      <alignment horizontal="center"/>
    </xf>
    <xf numFmtId="165" fontId="2" fillId="0" borderId="13" xfId="42" applyNumberFormat="1" applyFont="1" applyFill="1" applyBorder="1" applyAlignment="1">
      <alignment/>
    </xf>
    <xf numFmtId="0" fontId="13" fillId="0" borderId="13" xfId="0" applyFont="1" applyFill="1" applyBorder="1" applyAlignment="1">
      <alignment horizontal="right"/>
    </xf>
    <xf numFmtId="0" fontId="13" fillId="0" borderId="13" xfId="0" applyFont="1" applyFill="1" applyBorder="1" applyAlignment="1">
      <alignment/>
    </xf>
    <xf numFmtId="0" fontId="13" fillId="0" borderId="13" xfId="0" applyFont="1" applyFill="1" applyBorder="1" applyAlignment="1">
      <alignment horizontal="center"/>
    </xf>
    <xf numFmtId="165" fontId="13" fillId="0" borderId="13" xfId="42" applyNumberFormat="1" applyFont="1" applyFill="1" applyBorder="1" applyAlignment="1">
      <alignment/>
    </xf>
    <xf numFmtId="0" fontId="0" fillId="0" borderId="0" xfId="0" applyFont="1" applyFill="1" applyAlignment="1">
      <alignment horizontal="center"/>
    </xf>
    <xf numFmtId="165" fontId="5" fillId="0" borderId="13" xfId="42" applyNumberFormat="1" applyFont="1" applyFill="1" applyBorder="1" applyAlignment="1">
      <alignment/>
    </xf>
    <xf numFmtId="165" fontId="5" fillId="0" borderId="11" xfId="0" applyNumberFormat="1" applyFont="1" applyBorder="1" applyAlignment="1">
      <alignment horizontal="center"/>
    </xf>
    <xf numFmtId="0" fontId="6" fillId="0" borderId="11" xfId="0" applyFont="1" applyFill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6" fillId="0" borderId="11" xfId="0" applyFont="1" applyFill="1" applyBorder="1" applyAlignment="1">
      <alignment/>
    </xf>
    <xf numFmtId="165" fontId="6" fillId="0" borderId="13" xfId="42" applyNumberFormat="1" applyFont="1" applyFill="1" applyBorder="1" applyAlignment="1">
      <alignment/>
    </xf>
    <xf numFmtId="0" fontId="9" fillId="0" borderId="0" xfId="0" applyFont="1" applyAlignment="1">
      <alignment horizontal="center"/>
    </xf>
    <xf numFmtId="0" fontId="13" fillId="0" borderId="17" xfId="0" applyFont="1" applyFill="1" applyBorder="1" applyAlignment="1">
      <alignment/>
    </xf>
    <xf numFmtId="165" fontId="13" fillId="0" borderId="17" xfId="42" applyNumberFormat="1" applyFont="1" applyFill="1" applyBorder="1" applyAlignment="1">
      <alignment/>
    </xf>
    <xf numFmtId="0" fontId="5" fillId="0" borderId="11" xfId="0" applyFont="1" applyFill="1" applyBorder="1" applyAlignment="1">
      <alignment horizontal="left" indent="3"/>
    </xf>
    <xf numFmtId="0" fontId="6" fillId="0" borderId="13" xfId="0" applyFont="1" applyBorder="1" applyAlignment="1">
      <alignment horizontal="center"/>
    </xf>
    <xf numFmtId="165" fontId="6" fillId="0" borderId="11" xfId="0" applyNumberFormat="1" applyFont="1" applyBorder="1" applyAlignment="1">
      <alignment horizontal="center"/>
    </xf>
    <xf numFmtId="165" fontId="5" fillId="0" borderId="11" xfId="42" applyNumberFormat="1" applyFont="1" applyBorder="1" applyAlignment="1">
      <alignment horizontal="left" indent="1"/>
    </xf>
    <xf numFmtId="0" fontId="5" fillId="0" borderId="0" xfId="0" applyFont="1" applyBorder="1" applyAlignment="1">
      <alignment horizontal="center"/>
    </xf>
    <xf numFmtId="0" fontId="0" fillId="0" borderId="0" xfId="0" applyFont="1" applyFill="1" applyAlignment="1">
      <alignment horizontal="right"/>
    </xf>
    <xf numFmtId="165" fontId="0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/>
    </xf>
    <xf numFmtId="165" fontId="13" fillId="0" borderId="0" xfId="42" applyNumberFormat="1" applyFont="1" applyFill="1" applyAlignment="1">
      <alignment/>
    </xf>
    <xf numFmtId="165" fontId="0" fillId="0" borderId="0" xfId="42" applyNumberFormat="1" applyFont="1" applyAlignment="1">
      <alignment horizontal="center"/>
    </xf>
    <xf numFmtId="165" fontId="5" fillId="0" borderId="13" xfId="42" applyNumberFormat="1" applyFont="1" applyFill="1" applyBorder="1" applyAlignment="1">
      <alignment horizontal="center"/>
    </xf>
    <xf numFmtId="165" fontId="5" fillId="0" borderId="11" xfId="42" applyNumberFormat="1" applyFont="1" applyFill="1" applyBorder="1" applyAlignment="1">
      <alignment horizontal="center"/>
    </xf>
    <xf numFmtId="0" fontId="13" fillId="0" borderId="0" xfId="0" applyFont="1" applyAlignment="1">
      <alignment/>
    </xf>
    <xf numFmtId="0" fontId="2" fillId="0" borderId="0" xfId="0" applyFont="1" applyAlignment="1">
      <alignment/>
    </xf>
    <xf numFmtId="0" fontId="13" fillId="0" borderId="0" xfId="0" applyFont="1" applyAlignment="1">
      <alignment horizontal="center"/>
    </xf>
    <xf numFmtId="0" fontId="2" fillId="0" borderId="14" xfId="0" applyFont="1" applyFill="1" applyBorder="1" applyAlignment="1">
      <alignment horizontal="right"/>
    </xf>
    <xf numFmtId="0" fontId="2" fillId="0" borderId="14" xfId="0" applyFont="1" applyFill="1" applyBorder="1" applyAlignment="1">
      <alignment/>
    </xf>
    <xf numFmtId="165" fontId="2" fillId="0" borderId="14" xfId="42" applyNumberFormat="1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7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/>
    </xf>
    <xf numFmtId="0" fontId="13" fillId="0" borderId="11" xfId="0" applyFont="1" applyBorder="1" applyAlignment="1">
      <alignment/>
    </xf>
    <xf numFmtId="0" fontId="13" fillId="0" borderId="13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165" fontId="13" fillId="0" borderId="11" xfId="42" applyNumberFormat="1" applyFont="1" applyBorder="1" applyAlignment="1">
      <alignment/>
    </xf>
    <xf numFmtId="0" fontId="13" fillId="0" borderId="12" xfId="0" applyFont="1" applyBorder="1" applyAlignment="1">
      <alignment/>
    </xf>
    <xf numFmtId="0" fontId="13" fillId="0" borderId="12" xfId="0" applyFont="1" applyBorder="1" applyAlignment="1">
      <alignment horizontal="center"/>
    </xf>
    <xf numFmtId="165" fontId="13" fillId="0" borderId="0" xfId="42" applyNumberFormat="1" applyFont="1" applyAlignment="1">
      <alignment/>
    </xf>
    <xf numFmtId="0" fontId="2" fillId="0" borderId="0" xfId="0" applyFont="1" applyAlignment="1">
      <alignment vertical="center"/>
    </xf>
    <xf numFmtId="0" fontId="13" fillId="0" borderId="0" xfId="0" applyFont="1" applyBorder="1" applyAlignment="1">
      <alignment horizontal="justify" wrapText="1"/>
    </xf>
    <xf numFmtId="0" fontId="2" fillId="0" borderId="18" xfId="0" applyFont="1" applyBorder="1" applyAlignment="1">
      <alignment horizontal="center"/>
    </xf>
    <xf numFmtId="0" fontId="2" fillId="0" borderId="11" xfId="0" applyFont="1" applyBorder="1" applyAlignment="1">
      <alignment/>
    </xf>
    <xf numFmtId="0" fontId="2" fillId="0" borderId="11" xfId="0" applyFont="1" applyBorder="1" applyAlignment="1">
      <alignment wrapText="1"/>
    </xf>
    <xf numFmtId="0" fontId="15" fillId="0" borderId="0" xfId="0" applyFont="1" applyFill="1" applyBorder="1" applyAlignment="1">
      <alignment horizontal="left"/>
    </xf>
    <xf numFmtId="0" fontId="15" fillId="0" borderId="0" xfId="0" applyFont="1" applyAlignment="1">
      <alignment/>
    </xf>
    <xf numFmtId="0" fontId="15" fillId="0" borderId="0" xfId="0" applyFont="1" applyFill="1" applyBorder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Border="1" applyAlignment="1">
      <alignment horizontal="center"/>
    </xf>
    <xf numFmtId="165" fontId="2" fillId="0" borderId="10" xfId="42" applyNumberFormat="1" applyFont="1" applyFill="1" applyBorder="1" applyAlignment="1">
      <alignment/>
    </xf>
    <xf numFmtId="0" fontId="10" fillId="0" borderId="0" xfId="0" applyFont="1" applyFill="1" applyAlignment="1">
      <alignment/>
    </xf>
    <xf numFmtId="0" fontId="2" fillId="0" borderId="19" xfId="0" applyFont="1" applyFill="1" applyBorder="1" applyAlignment="1">
      <alignment/>
    </xf>
    <xf numFmtId="0" fontId="2" fillId="0" borderId="18" xfId="0" applyFont="1" applyFill="1" applyBorder="1" applyAlignment="1">
      <alignment horizontal="right"/>
    </xf>
    <xf numFmtId="165" fontId="17" fillId="0" borderId="0" xfId="42" applyNumberFormat="1" applyFont="1" applyFill="1" applyBorder="1" applyAlignment="1">
      <alignment/>
    </xf>
    <xf numFmtId="0" fontId="17" fillId="0" borderId="0" xfId="0" applyFont="1" applyFill="1" applyBorder="1" applyAlignment="1">
      <alignment horizontal="center"/>
    </xf>
    <xf numFmtId="0" fontId="5" fillId="0" borderId="0" xfId="0" applyFont="1" applyFill="1" applyAlignment="1">
      <alignment/>
    </xf>
    <xf numFmtId="0" fontId="15" fillId="0" borderId="11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65" fontId="21" fillId="0" borderId="11" xfId="42" applyNumberFormat="1" applyFont="1" applyBorder="1" applyAlignment="1">
      <alignment/>
    </xf>
    <xf numFmtId="0" fontId="21" fillId="0" borderId="11" xfId="0" applyFont="1" applyFill="1" applyBorder="1" applyAlignment="1">
      <alignment/>
    </xf>
    <xf numFmtId="0" fontId="21" fillId="0" borderId="11" xfId="0" applyFont="1" applyFill="1" applyBorder="1" applyAlignment="1">
      <alignment horizontal="center"/>
    </xf>
    <xf numFmtId="0" fontId="21" fillId="0" borderId="0" xfId="0" applyFont="1" applyFill="1" applyAlignment="1">
      <alignment/>
    </xf>
    <xf numFmtId="0" fontId="20" fillId="0" borderId="11" xfId="0" applyFont="1" applyFill="1" applyBorder="1" applyAlignment="1">
      <alignment horizontal="left" indent="3"/>
    </xf>
    <xf numFmtId="165" fontId="19" fillId="0" borderId="0" xfId="42" applyNumberFormat="1" applyFont="1" applyFill="1" applyAlignment="1">
      <alignment/>
    </xf>
    <xf numFmtId="165" fontId="20" fillId="0" borderId="11" xfId="42" applyNumberFormat="1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13" fillId="0" borderId="11" xfId="0" applyFont="1" applyFill="1" applyBorder="1" applyAlignment="1">
      <alignment horizontal="left" indent="2"/>
    </xf>
    <xf numFmtId="0" fontId="13" fillId="0" borderId="13" xfId="0" applyFont="1" applyFill="1" applyBorder="1" applyAlignment="1">
      <alignment horizontal="left" indent="2"/>
    </xf>
    <xf numFmtId="0" fontId="6" fillId="0" borderId="10" xfId="0" applyFont="1" applyFill="1" applyBorder="1" applyAlignment="1">
      <alignment horizontal="right"/>
    </xf>
    <xf numFmtId="0" fontId="2" fillId="0" borderId="10" xfId="0" applyFont="1" applyFill="1" applyBorder="1" applyAlignment="1">
      <alignment/>
    </xf>
    <xf numFmtId="0" fontId="13" fillId="0" borderId="16" xfId="0" applyFont="1" applyFill="1" applyBorder="1" applyAlignment="1">
      <alignment horizontal="left" indent="2"/>
    </xf>
    <xf numFmtId="0" fontId="13" fillId="0" borderId="20" xfId="0" applyFont="1" applyBorder="1" applyAlignment="1">
      <alignment/>
    </xf>
    <xf numFmtId="0" fontId="13" fillId="0" borderId="20" xfId="0" applyFont="1" applyFill="1" applyBorder="1" applyAlignment="1">
      <alignment/>
    </xf>
    <xf numFmtId="0" fontId="2" fillId="0" borderId="19" xfId="0" applyFont="1" applyBorder="1" applyAlignment="1">
      <alignment horizontal="center"/>
    </xf>
    <xf numFmtId="165" fontId="2" fillId="0" borderId="10" xfId="42" applyNumberFormat="1" applyFont="1" applyBorder="1" applyAlignment="1">
      <alignment horizontal="center"/>
    </xf>
    <xf numFmtId="0" fontId="2" fillId="0" borderId="21" xfId="0" applyFont="1" applyBorder="1" applyAlignment="1">
      <alignment horizontal="left"/>
    </xf>
    <xf numFmtId="0" fontId="13" fillId="0" borderId="22" xfId="0" applyFont="1" applyBorder="1" applyAlignment="1">
      <alignment horizontal="center"/>
    </xf>
    <xf numFmtId="0" fontId="13" fillId="0" borderId="22" xfId="0" applyFont="1" applyFill="1" applyBorder="1" applyAlignment="1">
      <alignment horizontal="center"/>
    </xf>
    <xf numFmtId="41" fontId="2" fillId="0" borderId="23" xfId="42" applyNumberFormat="1" applyFont="1" applyBorder="1" applyAlignment="1">
      <alignment horizontal="center"/>
    </xf>
    <xf numFmtId="0" fontId="2" fillId="0" borderId="21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" fillId="0" borderId="13" xfId="0" applyFont="1" applyBorder="1" applyAlignment="1">
      <alignment horizontal="left"/>
    </xf>
    <xf numFmtId="2" fontId="13" fillId="0" borderId="11" xfId="0" applyNumberFormat="1" applyFont="1" applyBorder="1" applyAlignment="1">
      <alignment/>
    </xf>
    <xf numFmtId="0" fontId="13" fillId="0" borderId="0" xfId="0" applyFont="1" applyAlignment="1">
      <alignment vertical="center"/>
    </xf>
    <xf numFmtId="0" fontId="0" fillId="0" borderId="15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13" fillId="0" borderId="0" xfId="0" applyFont="1" applyBorder="1" applyAlignment="1">
      <alignment horizontal="right"/>
    </xf>
    <xf numFmtId="10" fontId="13" fillId="0" borderId="0" xfId="60" applyNumberFormat="1" applyFont="1" applyBorder="1" applyAlignment="1">
      <alignment/>
    </xf>
    <xf numFmtId="0" fontId="0" fillId="0" borderId="15" xfId="0" applyBorder="1" applyAlignment="1">
      <alignment horizontal="center"/>
    </xf>
    <xf numFmtId="0" fontId="27" fillId="0" borderId="11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13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5" fillId="0" borderId="10" xfId="0" applyFont="1" applyFill="1" applyBorder="1" applyAlignment="1">
      <alignment horizontal="center"/>
    </xf>
    <xf numFmtId="0" fontId="10" fillId="0" borderId="10" xfId="0" applyFont="1" applyFill="1" applyBorder="1" applyAlignment="1">
      <alignment horizontal="center"/>
    </xf>
    <xf numFmtId="43" fontId="13" fillId="0" borderId="11" xfId="42" applyFont="1" applyBorder="1" applyAlignment="1">
      <alignment/>
    </xf>
    <xf numFmtId="43" fontId="13" fillId="0" borderId="12" xfId="42" applyFont="1" applyBorder="1" applyAlignment="1">
      <alignment/>
    </xf>
    <xf numFmtId="165" fontId="17" fillId="0" borderId="0" xfId="42" applyNumberFormat="1" applyFont="1" applyFill="1" applyBorder="1" applyAlignment="1">
      <alignment/>
    </xf>
    <xf numFmtId="0" fontId="17" fillId="0" borderId="0" xfId="0" applyFont="1" applyFill="1" applyBorder="1" applyAlignment="1">
      <alignment/>
    </xf>
    <xf numFmtId="165" fontId="13" fillId="0" borderId="0" xfId="0" applyNumberFormat="1" applyFont="1" applyFill="1" applyAlignment="1">
      <alignment/>
    </xf>
    <xf numFmtId="0" fontId="11" fillId="0" borderId="0" xfId="0" applyFont="1" applyFill="1" applyBorder="1" applyAlignment="1">
      <alignment horizontal="right"/>
    </xf>
    <xf numFmtId="0" fontId="13" fillId="0" borderId="0" xfId="0" applyFont="1" applyFill="1" applyBorder="1" applyAlignment="1">
      <alignment/>
    </xf>
    <xf numFmtId="0" fontId="11" fillId="0" borderId="0" xfId="0" applyFont="1" applyFill="1" applyBorder="1" applyAlignment="1">
      <alignment/>
    </xf>
    <xf numFmtId="165" fontId="11" fillId="0" borderId="0" xfId="42" applyNumberFormat="1" applyFont="1" applyFill="1" applyBorder="1" applyAlignment="1">
      <alignment/>
    </xf>
    <xf numFmtId="165" fontId="0" fillId="0" borderId="0" xfId="0" applyNumberFormat="1" applyFont="1" applyFill="1" applyAlignment="1">
      <alignment/>
    </xf>
    <xf numFmtId="0" fontId="9" fillId="0" borderId="0" xfId="0" applyFont="1" applyFill="1" applyAlignment="1">
      <alignment/>
    </xf>
    <xf numFmtId="165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 horizontal="left"/>
    </xf>
    <xf numFmtId="0" fontId="2" fillId="0" borderId="0" xfId="0" applyFont="1" applyFill="1" applyAlignment="1">
      <alignment/>
    </xf>
    <xf numFmtId="0" fontId="14" fillId="0" borderId="0" xfId="0" applyFont="1" applyFill="1" applyAlignment="1">
      <alignment/>
    </xf>
    <xf numFmtId="0" fontId="0" fillId="0" borderId="0" xfId="0" applyFont="1" applyFill="1" applyAlignment="1">
      <alignment horizontal="right"/>
    </xf>
    <xf numFmtId="0" fontId="11" fillId="0" borderId="24" xfId="0" applyFont="1" applyFill="1" applyBorder="1" applyAlignment="1">
      <alignment horizontal="right"/>
    </xf>
    <xf numFmtId="0" fontId="11" fillId="0" borderId="25" xfId="0" applyFont="1" applyFill="1" applyBorder="1" applyAlignment="1">
      <alignment/>
    </xf>
    <xf numFmtId="165" fontId="11" fillId="0" borderId="25" xfId="42" applyNumberFormat="1" applyFont="1" applyFill="1" applyBorder="1" applyAlignment="1">
      <alignment/>
    </xf>
    <xf numFmtId="0" fontId="11" fillId="0" borderId="26" xfId="0" applyFont="1" applyFill="1" applyBorder="1" applyAlignment="1">
      <alignment horizontal="right"/>
    </xf>
    <xf numFmtId="0" fontId="11" fillId="0" borderId="27" xfId="0" applyFont="1" applyFill="1" applyBorder="1" applyAlignment="1">
      <alignment/>
    </xf>
    <xf numFmtId="165" fontId="11" fillId="0" borderId="27" xfId="42" applyNumberFormat="1" applyFont="1" applyFill="1" applyBorder="1" applyAlignment="1">
      <alignment/>
    </xf>
    <xf numFmtId="0" fontId="11" fillId="0" borderId="14" xfId="0" applyFont="1" applyFill="1" applyBorder="1" applyAlignment="1">
      <alignment/>
    </xf>
    <xf numFmtId="0" fontId="11" fillId="0" borderId="28" xfId="0" applyFont="1" applyFill="1" applyBorder="1" applyAlignment="1">
      <alignment/>
    </xf>
    <xf numFmtId="165" fontId="0" fillId="0" borderId="14" xfId="42" applyNumberFormat="1" applyFont="1" applyFill="1" applyBorder="1" applyAlignment="1">
      <alignment/>
    </xf>
    <xf numFmtId="165" fontId="0" fillId="0" borderId="28" xfId="42" applyNumberFormat="1" applyFont="1" applyFill="1" applyBorder="1" applyAlignment="1">
      <alignment/>
    </xf>
    <xf numFmtId="0" fontId="6" fillId="0" borderId="14" xfId="0" applyFont="1" applyFill="1" applyBorder="1" applyAlignment="1">
      <alignment horizontal="right"/>
    </xf>
    <xf numFmtId="0" fontId="6" fillId="0" borderId="14" xfId="0" applyFont="1" applyFill="1" applyBorder="1" applyAlignment="1">
      <alignment horizontal="center"/>
    </xf>
    <xf numFmtId="0" fontId="2" fillId="0" borderId="14" xfId="0" applyFont="1" applyFill="1" applyBorder="1" applyAlignment="1">
      <alignment horizontal="center" vertical="justify"/>
    </xf>
    <xf numFmtId="165" fontId="6" fillId="0" borderId="14" xfId="42" applyNumberFormat="1" applyFont="1" applyFill="1" applyBorder="1" applyAlignment="1">
      <alignment horizontal="center"/>
    </xf>
    <xf numFmtId="0" fontId="11" fillId="0" borderId="17" xfId="0" applyFont="1" applyFill="1" applyBorder="1" applyAlignment="1">
      <alignment horizontal="right"/>
    </xf>
    <xf numFmtId="0" fontId="11" fillId="0" borderId="17" xfId="0" applyFont="1" applyFill="1" applyBorder="1" applyAlignment="1">
      <alignment/>
    </xf>
    <xf numFmtId="0" fontId="11" fillId="0" borderId="17" xfId="0" applyFont="1" applyFill="1" applyBorder="1" applyAlignment="1">
      <alignment horizontal="center"/>
    </xf>
    <xf numFmtId="165" fontId="0" fillId="0" borderId="17" xfId="42" applyNumberFormat="1" applyFont="1" applyFill="1" applyBorder="1" applyAlignment="1">
      <alignment/>
    </xf>
    <xf numFmtId="165" fontId="11" fillId="0" borderId="17" xfId="42" applyNumberFormat="1" applyFont="1" applyFill="1" applyBorder="1" applyAlignment="1">
      <alignment/>
    </xf>
    <xf numFmtId="0" fontId="11" fillId="0" borderId="28" xfId="0" applyFont="1" applyFill="1" applyBorder="1" applyAlignment="1">
      <alignment horizontal="right"/>
    </xf>
    <xf numFmtId="0" fontId="13" fillId="0" borderId="28" xfId="0" applyFont="1" applyFill="1" applyBorder="1" applyAlignment="1">
      <alignment/>
    </xf>
    <xf numFmtId="165" fontId="11" fillId="0" borderId="28" xfId="42" applyNumberFormat="1" applyFont="1" applyFill="1" applyBorder="1" applyAlignment="1">
      <alignment/>
    </xf>
    <xf numFmtId="165" fontId="5" fillId="0" borderId="0" xfId="42" applyNumberFormat="1" applyFont="1" applyFill="1" applyAlignment="1">
      <alignment/>
    </xf>
    <xf numFmtId="165" fontId="6" fillId="0" borderId="11" xfId="42" applyNumberFormat="1" applyFont="1" applyFill="1" applyBorder="1" applyAlignment="1">
      <alignment horizontal="center"/>
    </xf>
    <xf numFmtId="165" fontId="13" fillId="0" borderId="0" xfId="0" applyNumberFormat="1" applyFont="1" applyAlignment="1">
      <alignment/>
    </xf>
    <xf numFmtId="0" fontId="13" fillId="0" borderId="11" xfId="0" applyFont="1" applyFill="1" applyBorder="1" applyAlignment="1">
      <alignment/>
    </xf>
    <xf numFmtId="0" fontId="31" fillId="0" borderId="0" xfId="0" applyFont="1" applyFill="1" applyAlignment="1">
      <alignment/>
    </xf>
    <xf numFmtId="10" fontId="13" fillId="0" borderId="0" xfId="60" applyNumberFormat="1" applyFont="1" applyAlignment="1">
      <alignment/>
    </xf>
    <xf numFmtId="166" fontId="13" fillId="0" borderId="11" xfId="0" applyNumberFormat="1" applyFont="1" applyFill="1" applyBorder="1" applyAlignment="1">
      <alignment/>
    </xf>
    <xf numFmtId="165" fontId="15" fillId="0" borderId="11" xfId="42" applyNumberFormat="1" applyFont="1" applyFill="1" applyBorder="1" applyAlignment="1">
      <alignment horizontal="center"/>
    </xf>
    <xf numFmtId="165" fontId="13" fillId="0" borderId="28" xfId="42" applyNumberFormat="1" applyFont="1" applyFill="1" applyBorder="1" applyAlignment="1">
      <alignment/>
    </xf>
    <xf numFmtId="0" fontId="32" fillId="0" borderId="11" xfId="0" applyFont="1" applyBorder="1" applyAlignment="1">
      <alignment/>
    </xf>
    <xf numFmtId="0" fontId="32" fillId="0" borderId="20" xfId="0" applyFont="1" applyBorder="1" applyAlignment="1">
      <alignment/>
    </xf>
    <xf numFmtId="0" fontId="32" fillId="0" borderId="22" xfId="0" applyFont="1" applyBorder="1" applyAlignment="1">
      <alignment horizontal="center"/>
    </xf>
    <xf numFmtId="165" fontId="32" fillId="0" borderId="11" xfId="42" applyNumberFormat="1" applyFont="1" applyBorder="1" applyAlignment="1">
      <alignment/>
    </xf>
    <xf numFmtId="0" fontId="32" fillId="0" borderId="12" xfId="0" applyFont="1" applyBorder="1" applyAlignment="1">
      <alignment/>
    </xf>
    <xf numFmtId="0" fontId="32" fillId="0" borderId="29" xfId="0" applyFont="1" applyBorder="1" applyAlignment="1">
      <alignment/>
    </xf>
    <xf numFmtId="0" fontId="32" fillId="0" borderId="30" xfId="0" applyFont="1" applyBorder="1" applyAlignment="1">
      <alignment horizontal="center"/>
    </xf>
    <xf numFmtId="165" fontId="32" fillId="0" borderId="12" xfId="42" applyNumberFormat="1" applyFont="1" applyBorder="1" applyAlignment="1">
      <alignment/>
    </xf>
    <xf numFmtId="165" fontId="19" fillId="0" borderId="0" xfId="42" applyNumberFormat="1" applyFont="1" applyFill="1" applyAlignment="1">
      <alignment horizontal="center"/>
    </xf>
    <xf numFmtId="165" fontId="5" fillId="0" borderId="0" xfId="42" applyNumberFormat="1" applyFont="1" applyFill="1" applyBorder="1" applyAlignment="1">
      <alignment horizontal="center"/>
    </xf>
    <xf numFmtId="165" fontId="6" fillId="0" borderId="14" xfId="42" applyNumberFormat="1" applyFont="1" applyFill="1" applyBorder="1" applyAlignment="1">
      <alignment horizontal="center" vertical="center"/>
    </xf>
    <xf numFmtId="165" fontId="5" fillId="0" borderId="0" xfId="42" applyNumberFormat="1" applyFont="1" applyFill="1" applyAlignment="1">
      <alignment horizontal="center"/>
    </xf>
    <xf numFmtId="165" fontId="5" fillId="0" borderId="0" xfId="0" applyNumberFormat="1" applyFont="1" applyFill="1" applyAlignment="1">
      <alignment/>
    </xf>
    <xf numFmtId="165" fontId="2" fillId="0" borderId="10" xfId="42" applyNumberFormat="1" applyFont="1" applyFill="1" applyBorder="1" applyAlignment="1">
      <alignment horizontal="center"/>
    </xf>
    <xf numFmtId="165" fontId="32" fillId="0" borderId="11" xfId="42" applyNumberFormat="1" applyFont="1" applyFill="1" applyBorder="1" applyAlignment="1">
      <alignment/>
    </xf>
    <xf numFmtId="165" fontId="32" fillId="0" borderId="12" xfId="42" applyNumberFormat="1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43" fontId="13" fillId="0" borderId="11" xfId="42" applyFont="1" applyFill="1" applyBorder="1" applyAlignment="1">
      <alignment/>
    </xf>
    <xf numFmtId="2" fontId="13" fillId="0" borderId="11" xfId="0" applyNumberFormat="1" applyFont="1" applyFill="1" applyBorder="1" applyAlignment="1">
      <alignment/>
    </xf>
    <xf numFmtId="0" fontId="2" fillId="0" borderId="11" xfId="0" applyFont="1" applyFill="1" applyBorder="1" applyAlignment="1">
      <alignment wrapText="1"/>
    </xf>
    <xf numFmtId="43" fontId="13" fillId="0" borderId="12" xfId="42" applyFont="1" applyFill="1" applyBorder="1" applyAlignment="1">
      <alignment/>
    </xf>
    <xf numFmtId="10" fontId="13" fillId="0" borderId="0" xfId="60" applyNumberFormat="1" applyFont="1" applyFill="1" applyBorder="1" applyAlignment="1">
      <alignment/>
    </xf>
    <xf numFmtId="49" fontId="5" fillId="0" borderId="0" xfId="0" applyNumberFormat="1" applyFont="1" applyAlignment="1">
      <alignment horizontal="center"/>
    </xf>
    <xf numFmtId="0" fontId="5" fillId="0" borderId="12" xfId="0" applyFont="1" applyBorder="1" applyAlignment="1">
      <alignment horizontal="center"/>
    </xf>
    <xf numFmtId="165" fontId="5" fillId="0" borderId="12" xfId="42" applyNumberFormat="1" applyFont="1" applyFill="1" applyBorder="1" applyAlignment="1">
      <alignment horizontal="center"/>
    </xf>
    <xf numFmtId="0" fontId="5" fillId="0" borderId="0" xfId="0" applyFont="1" applyBorder="1" applyAlignment="1">
      <alignment/>
    </xf>
    <xf numFmtId="0" fontId="13" fillId="0" borderId="12" xfId="0" applyFont="1" applyFill="1" applyBorder="1" applyAlignment="1">
      <alignment horizontal="right"/>
    </xf>
    <xf numFmtId="0" fontId="13" fillId="0" borderId="12" xfId="0" applyFont="1" applyFill="1" applyBorder="1" applyAlignment="1">
      <alignment/>
    </xf>
    <xf numFmtId="0" fontId="13" fillId="0" borderId="12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left"/>
    </xf>
    <xf numFmtId="165" fontId="24" fillId="0" borderId="0" xfId="57" applyNumberFormat="1" applyFont="1" applyFill="1" applyBorder="1" applyAlignment="1">
      <alignment horizontal="center"/>
      <protection/>
    </xf>
    <xf numFmtId="165" fontId="26" fillId="0" borderId="0" xfId="57" applyNumberFormat="1" applyFont="1" applyFill="1" applyBorder="1" applyAlignment="1">
      <alignment horizontal="center"/>
      <protection/>
    </xf>
    <xf numFmtId="0" fontId="27" fillId="0" borderId="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/>
    </xf>
    <xf numFmtId="0" fontId="27" fillId="0" borderId="0" xfId="0" applyFont="1" applyFill="1" applyBorder="1" applyAlignment="1">
      <alignment horizontal="center"/>
    </xf>
    <xf numFmtId="3" fontId="27" fillId="0" borderId="0" xfId="0" applyNumberFormat="1" applyFont="1" applyFill="1" applyBorder="1" applyAlignment="1">
      <alignment horizontal="right"/>
    </xf>
    <xf numFmtId="49" fontId="23" fillId="0" borderId="10" xfId="0" applyNumberFormat="1" applyFont="1" applyFill="1" applyBorder="1" applyAlignment="1">
      <alignment horizontal="center" vertical="center"/>
    </xf>
    <xf numFmtId="49" fontId="23" fillId="0" borderId="10" xfId="0" applyNumberFormat="1" applyFont="1" applyFill="1" applyBorder="1" applyAlignment="1">
      <alignment horizontal="center"/>
    </xf>
    <xf numFmtId="0" fontId="23" fillId="0" borderId="13" xfId="0" applyFont="1" applyFill="1" applyBorder="1" applyAlignment="1">
      <alignment horizontal="left" vertical="center" indent="1"/>
    </xf>
    <xf numFmtId="0" fontId="27" fillId="0" borderId="13" xfId="0" applyFont="1" applyFill="1" applyBorder="1" applyAlignment="1">
      <alignment horizontal="center"/>
    </xf>
    <xf numFmtId="0" fontId="27" fillId="0" borderId="13" xfId="0" applyFont="1" applyFill="1" applyBorder="1" applyAlignment="1">
      <alignment/>
    </xf>
    <xf numFmtId="165" fontId="27" fillId="0" borderId="13" xfId="42" applyNumberFormat="1" applyFont="1" applyFill="1" applyBorder="1" applyAlignment="1">
      <alignment/>
    </xf>
    <xf numFmtId="0" fontId="23" fillId="0" borderId="11" xfId="0" applyFont="1" applyFill="1" applyBorder="1" applyAlignment="1">
      <alignment horizontal="left" vertical="center" indent="1"/>
    </xf>
    <xf numFmtId="0" fontId="23" fillId="0" borderId="11" xfId="0" applyFont="1" applyFill="1" applyBorder="1" applyAlignment="1" quotePrefix="1">
      <alignment horizontal="center"/>
    </xf>
    <xf numFmtId="3" fontId="23" fillId="0" borderId="11" xfId="0" applyNumberFormat="1" applyFont="1" applyFill="1" applyBorder="1" applyAlignment="1">
      <alignment/>
    </xf>
    <xf numFmtId="165" fontId="23" fillId="0" borderId="11" xfId="42" applyNumberFormat="1" applyFont="1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7" fillId="0" borderId="11" xfId="0" applyFont="1" applyFill="1" applyBorder="1" applyAlignment="1" quotePrefix="1">
      <alignment horizontal="left" vertical="center" indent="1"/>
    </xf>
    <xf numFmtId="0" fontId="27" fillId="0" borderId="11" xfId="0" applyFont="1" applyFill="1" applyBorder="1" applyAlignment="1" quotePrefix="1">
      <alignment horizontal="center"/>
    </xf>
    <xf numFmtId="3" fontId="27" fillId="0" borderId="11" xfId="0" applyNumberFormat="1" applyFont="1" applyFill="1" applyBorder="1" applyAlignment="1">
      <alignment horizontal="center"/>
    </xf>
    <xf numFmtId="165" fontId="27" fillId="0" borderId="11" xfId="42" applyNumberFormat="1" applyFont="1" applyFill="1" applyBorder="1" applyAlignment="1">
      <alignment/>
    </xf>
    <xf numFmtId="165" fontId="27" fillId="0" borderId="11" xfId="42" applyNumberFormat="1" applyFont="1" applyFill="1" applyBorder="1" applyAlignment="1">
      <alignment horizontal="center"/>
    </xf>
    <xf numFmtId="3" fontId="27" fillId="0" borderId="11" xfId="0" applyNumberFormat="1" applyFont="1" applyFill="1" applyBorder="1" applyAlignment="1">
      <alignment/>
    </xf>
    <xf numFmtId="37" fontId="27" fillId="0" borderId="11" xfId="0" applyNumberFormat="1" applyFont="1" applyFill="1" applyBorder="1" applyAlignment="1">
      <alignment/>
    </xf>
    <xf numFmtId="0" fontId="23" fillId="0" borderId="11" xfId="0" applyFont="1" applyFill="1" applyBorder="1" applyAlignment="1">
      <alignment horizontal="left" vertical="center" wrapText="1" indent="1"/>
    </xf>
    <xf numFmtId="0" fontId="23" fillId="0" borderId="11" xfId="0" applyFont="1" applyFill="1" applyBorder="1" applyAlignment="1" quotePrefix="1">
      <alignment horizontal="center" vertical="center" wrapText="1"/>
    </xf>
    <xf numFmtId="3" fontId="23" fillId="0" borderId="11" xfId="0" applyNumberFormat="1" applyFont="1" applyFill="1" applyBorder="1" applyAlignment="1">
      <alignment vertical="center" wrapText="1"/>
    </xf>
    <xf numFmtId="165" fontId="23" fillId="0" borderId="11" xfId="42" applyNumberFormat="1" applyFont="1" applyFill="1" applyBorder="1" applyAlignment="1">
      <alignment vertical="center" wrapText="1"/>
    </xf>
    <xf numFmtId="0" fontId="27" fillId="0" borderId="11" xfId="0" applyFont="1" applyFill="1" applyBorder="1" applyAlignment="1" quotePrefix="1">
      <alignment horizontal="left" indent="1"/>
    </xf>
    <xf numFmtId="0" fontId="27" fillId="0" borderId="11" xfId="0" applyFont="1" applyFill="1" applyBorder="1" applyAlignment="1" quotePrefix="1">
      <alignment horizontal="left" vertical="justify" indent="1"/>
    </xf>
    <xf numFmtId="37" fontId="27" fillId="0" borderId="11" xfId="0" applyNumberFormat="1" applyFont="1" applyFill="1" applyBorder="1" applyAlignment="1">
      <alignment vertical="top"/>
    </xf>
    <xf numFmtId="165" fontId="27" fillId="0" borderId="11" xfId="42" applyNumberFormat="1" applyFont="1" applyFill="1" applyBorder="1" applyAlignment="1">
      <alignment vertical="top"/>
    </xf>
    <xf numFmtId="0" fontId="27" fillId="0" borderId="11" xfId="0" applyFont="1" applyFill="1" applyBorder="1" applyAlignment="1" quotePrefix="1">
      <alignment horizontal="center" vertical="center" wrapText="1"/>
    </xf>
    <xf numFmtId="0" fontId="23" fillId="0" borderId="11" xfId="0" applyFont="1" applyFill="1" applyBorder="1" applyAlignment="1">
      <alignment horizontal="left" vertical="center"/>
    </xf>
    <xf numFmtId="0" fontId="23" fillId="0" borderId="11" xfId="0" applyFont="1" applyFill="1" applyBorder="1" applyAlignment="1" quotePrefix="1">
      <alignment horizontal="center" vertical="center"/>
    </xf>
    <xf numFmtId="37" fontId="23" fillId="0" borderId="11" xfId="0" applyNumberFormat="1" applyFont="1" applyFill="1" applyBorder="1" applyAlignment="1">
      <alignment vertical="center"/>
    </xf>
    <xf numFmtId="165" fontId="23" fillId="0" borderId="11" xfId="42" applyNumberFormat="1" applyFont="1" applyFill="1" applyBorder="1" applyAlignment="1">
      <alignment vertical="center"/>
    </xf>
    <xf numFmtId="0" fontId="23" fillId="0" borderId="11" xfId="0" applyFont="1" applyFill="1" applyBorder="1" applyAlignment="1">
      <alignment/>
    </xf>
    <xf numFmtId="0" fontId="23" fillId="0" borderId="11" xfId="0" applyFont="1" applyFill="1" applyBorder="1" applyAlignment="1">
      <alignment horizontal="center" vertical="top"/>
    </xf>
    <xf numFmtId="3" fontId="27" fillId="0" borderId="11" xfId="0" applyNumberFormat="1" applyFont="1" applyFill="1" applyBorder="1" applyAlignment="1">
      <alignment horizontal="right"/>
    </xf>
    <xf numFmtId="165" fontId="27" fillId="0" borderId="11" xfId="42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horizontal="left" vertical="center" indent="1"/>
    </xf>
    <xf numFmtId="37" fontId="27" fillId="0" borderId="11" xfId="0" applyNumberFormat="1" applyFont="1" applyFill="1" applyBorder="1" applyAlignment="1">
      <alignment horizontal="center"/>
    </xf>
    <xf numFmtId="165" fontId="27" fillId="0" borderId="11" xfId="42" applyNumberFormat="1" applyFont="1" applyFill="1" applyBorder="1" applyAlignment="1">
      <alignment horizontal="center" vertical="center" wrapText="1"/>
    </xf>
    <xf numFmtId="165" fontId="27" fillId="0" borderId="11" xfId="42" applyNumberFormat="1" applyFont="1" applyFill="1" applyBorder="1" applyAlignment="1">
      <alignment vertical="center" wrapText="1"/>
    </xf>
    <xf numFmtId="37" fontId="23" fillId="0" borderId="11" xfId="0" applyNumberFormat="1" applyFont="1" applyFill="1" applyBorder="1" applyAlignment="1">
      <alignment horizontal="center"/>
    </xf>
    <xf numFmtId="37" fontId="23" fillId="0" borderId="11" xfId="0" applyNumberFormat="1" applyFont="1" applyFill="1" applyBorder="1" applyAlignment="1">
      <alignment horizontal="right"/>
    </xf>
    <xf numFmtId="0" fontId="27" fillId="0" borderId="11" xfId="0" applyFont="1" applyFill="1" applyBorder="1" applyAlignment="1">
      <alignment horizontal="left" vertical="center" wrapText="1" indent="1"/>
    </xf>
    <xf numFmtId="0" fontId="27" fillId="0" borderId="11" xfId="0" applyFont="1" applyFill="1" applyBorder="1" applyAlignment="1">
      <alignment horizontal="center" vertical="center" wrapText="1"/>
    </xf>
    <xf numFmtId="37" fontId="27" fillId="0" borderId="11" xfId="0" applyNumberFormat="1" applyFont="1" applyFill="1" applyBorder="1" applyAlignment="1">
      <alignment/>
    </xf>
    <xf numFmtId="165" fontId="27" fillId="0" borderId="11" xfId="42" applyNumberFormat="1" applyFont="1" applyFill="1" applyBorder="1" applyAlignment="1">
      <alignment/>
    </xf>
    <xf numFmtId="165" fontId="23" fillId="0" borderId="11" xfId="42" applyNumberFormat="1" applyFont="1" applyFill="1" applyBorder="1" applyAlignment="1" quotePrefix="1">
      <alignment horizontal="center"/>
    </xf>
    <xf numFmtId="165" fontId="23" fillId="0" borderId="11" xfId="42" applyNumberFormat="1" applyFont="1" applyFill="1" applyBorder="1" applyAlignment="1">
      <alignment horizontal="right"/>
    </xf>
    <xf numFmtId="3" fontId="23" fillId="0" borderId="11" xfId="0" applyNumberFormat="1" applyFont="1" applyFill="1" applyBorder="1" applyAlignment="1">
      <alignment horizontal="center"/>
    </xf>
    <xf numFmtId="0" fontId="23" fillId="0" borderId="12" xfId="0" applyFont="1" applyFill="1" applyBorder="1" applyAlignment="1">
      <alignment horizontal="left" vertical="center" indent="1"/>
    </xf>
    <xf numFmtId="3" fontId="23" fillId="0" borderId="12" xfId="0" applyNumberFormat="1" applyFont="1" applyFill="1" applyBorder="1" applyAlignment="1">
      <alignment horizontal="center"/>
    </xf>
    <xf numFmtId="3" fontId="23" fillId="0" borderId="12" xfId="0" applyNumberFormat="1" applyFont="1" applyFill="1" applyBorder="1" applyAlignment="1">
      <alignment/>
    </xf>
    <xf numFmtId="165" fontId="23" fillId="0" borderId="12" xfId="42" applyNumberFormat="1" applyFont="1" applyFill="1" applyBorder="1" applyAlignment="1">
      <alignment/>
    </xf>
    <xf numFmtId="0" fontId="27" fillId="0" borderId="11" xfId="0" applyFont="1" applyFill="1" applyBorder="1" applyAlignment="1">
      <alignment horizontal="left" vertical="center"/>
    </xf>
    <xf numFmtId="0" fontId="27" fillId="0" borderId="11" xfId="0" applyFont="1" applyFill="1" applyBorder="1" applyAlignment="1" quotePrefix="1">
      <alignment horizontal="center" vertical="center"/>
    </xf>
    <xf numFmtId="37" fontId="27" fillId="0" borderId="11" xfId="0" applyNumberFormat="1" applyFont="1" applyFill="1" applyBorder="1" applyAlignment="1">
      <alignment vertical="center"/>
    </xf>
    <xf numFmtId="165" fontId="27" fillId="0" borderId="11" xfId="42" applyNumberFormat="1" applyFont="1" applyFill="1" applyBorder="1" applyAlignment="1">
      <alignment vertical="center"/>
    </xf>
    <xf numFmtId="0" fontId="27" fillId="0" borderId="11" xfId="0" applyFont="1" applyFill="1" applyBorder="1" applyAlignment="1">
      <alignment/>
    </xf>
    <xf numFmtId="0" fontId="27" fillId="0" borderId="11" xfId="0" applyFont="1" applyFill="1" applyBorder="1" applyAlignment="1">
      <alignment horizontal="center" vertical="top"/>
    </xf>
    <xf numFmtId="0" fontId="27" fillId="0" borderId="12" xfId="0" applyFont="1" applyFill="1" applyBorder="1" applyAlignment="1">
      <alignment horizontal="left" vertical="center"/>
    </xf>
    <xf numFmtId="0" fontId="27" fillId="0" borderId="12" xfId="0" applyFont="1" applyFill="1" applyBorder="1" applyAlignment="1" quotePrefix="1">
      <alignment horizontal="center" vertical="center"/>
    </xf>
    <xf numFmtId="37" fontId="27" fillId="0" borderId="12" xfId="0" applyNumberFormat="1" applyFont="1" applyFill="1" applyBorder="1" applyAlignment="1">
      <alignment vertical="center"/>
    </xf>
    <xf numFmtId="165" fontId="27" fillId="0" borderId="12" xfId="42" applyNumberFormat="1" applyFont="1" applyFill="1" applyBorder="1" applyAlignment="1">
      <alignment/>
    </xf>
    <xf numFmtId="0" fontId="13" fillId="0" borderId="17" xfId="0" applyFont="1" applyFill="1" applyBorder="1" applyAlignment="1">
      <alignment horizontal="left" indent="2"/>
    </xf>
    <xf numFmtId="165" fontId="33" fillId="0" borderId="0" xfId="0" applyNumberFormat="1" applyFont="1" applyFill="1" applyAlignment="1">
      <alignment/>
    </xf>
    <xf numFmtId="165" fontId="0" fillId="33" borderId="0" xfId="0" applyNumberFormat="1" applyFont="1" applyFill="1" applyAlignment="1">
      <alignment/>
    </xf>
    <xf numFmtId="165" fontId="34" fillId="0" borderId="0" xfId="0" applyNumberFormat="1" applyFont="1" applyFill="1" applyBorder="1" applyAlignment="1">
      <alignment/>
    </xf>
    <xf numFmtId="0" fontId="6" fillId="0" borderId="14" xfId="0" applyFont="1" applyFill="1" applyBorder="1" applyAlignment="1">
      <alignment horizontal="center" vertical="center"/>
    </xf>
    <xf numFmtId="0" fontId="6" fillId="0" borderId="31" xfId="0" applyFont="1" applyFill="1" applyBorder="1" applyAlignment="1">
      <alignment horizontal="center" vertical="center"/>
    </xf>
    <xf numFmtId="165" fontId="6" fillId="0" borderId="0" xfId="42" applyNumberFormat="1" applyFont="1" applyFill="1" applyAlignment="1">
      <alignment/>
    </xf>
    <xf numFmtId="165" fontId="6" fillId="0" borderId="0" xfId="42" applyNumberFormat="1" applyFont="1" applyFill="1" applyAlignment="1">
      <alignment horizontal="center"/>
    </xf>
    <xf numFmtId="165" fontId="0" fillId="0" borderId="0" xfId="42" applyNumberFormat="1" applyAlignment="1">
      <alignment horizontal="center"/>
    </xf>
    <xf numFmtId="0" fontId="5" fillId="0" borderId="13" xfId="0" applyFont="1" applyBorder="1" applyAlignment="1">
      <alignment horizontal="center"/>
    </xf>
    <xf numFmtId="49" fontId="5" fillId="0" borderId="23" xfId="0" applyNumberFormat="1" applyFont="1" applyBorder="1" applyAlignment="1">
      <alignment horizontal="center"/>
    </xf>
    <xf numFmtId="49" fontId="5" fillId="0" borderId="23" xfId="42" applyNumberFormat="1" applyFont="1" applyFill="1" applyBorder="1" applyAlignment="1">
      <alignment horizontal="center"/>
    </xf>
    <xf numFmtId="49" fontId="5" fillId="0" borderId="23" xfId="0" applyNumberFormat="1" applyFont="1" applyFill="1" applyBorder="1" applyAlignment="1">
      <alignment horizontal="center"/>
    </xf>
    <xf numFmtId="165" fontId="6" fillId="0" borderId="12" xfId="42" applyNumberFormat="1" applyFont="1" applyFill="1" applyBorder="1" applyAlignment="1">
      <alignment horizontal="center"/>
    </xf>
    <xf numFmtId="165" fontId="2" fillId="0" borderId="0" xfId="0" applyNumberFormat="1" applyFont="1" applyFill="1" applyAlignment="1">
      <alignment/>
    </xf>
    <xf numFmtId="0" fontId="13" fillId="0" borderId="0" xfId="0" applyFont="1" applyFill="1" applyBorder="1" applyAlignment="1">
      <alignment horizontal="left"/>
    </xf>
    <xf numFmtId="0" fontId="0" fillId="0" borderId="0" xfId="0" applyFont="1" applyFill="1" applyAlignment="1">
      <alignment horizontal="center"/>
    </xf>
    <xf numFmtId="14" fontId="0" fillId="0" borderId="0" xfId="0" applyNumberFormat="1" applyFont="1" applyFill="1" applyAlignment="1">
      <alignment/>
    </xf>
    <xf numFmtId="165" fontId="0" fillId="0" borderId="11" xfId="0" applyNumberFormat="1" applyFont="1" applyFill="1" applyBorder="1" applyAlignment="1">
      <alignment/>
    </xf>
    <xf numFmtId="0" fontId="0" fillId="0" borderId="0" xfId="0" applyFont="1" applyFill="1" applyAlignment="1">
      <alignment horizontal="left"/>
    </xf>
    <xf numFmtId="165" fontId="0" fillId="0" borderId="0" xfId="42" applyNumberFormat="1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right"/>
    </xf>
    <xf numFmtId="165" fontId="0" fillId="0" borderId="0" xfId="0" applyNumberFormat="1" applyFont="1" applyFill="1" applyBorder="1" applyAlignment="1">
      <alignment/>
    </xf>
    <xf numFmtId="0" fontId="2" fillId="0" borderId="14" xfId="0" applyFont="1" applyFill="1" applyBorder="1" applyAlignment="1">
      <alignment horizontal="center" vertical="center"/>
    </xf>
    <xf numFmtId="0" fontId="2" fillId="0" borderId="28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horizontal="right" vertical="center"/>
    </xf>
    <xf numFmtId="0" fontId="2" fillId="0" borderId="28" xfId="0" applyFont="1" applyFill="1" applyBorder="1" applyAlignment="1">
      <alignment horizontal="right" vertical="center"/>
    </xf>
    <xf numFmtId="0" fontId="8" fillId="0" borderId="0" xfId="0" applyFont="1" applyFill="1" applyAlignment="1">
      <alignment horizontal="center"/>
    </xf>
    <xf numFmtId="0" fontId="14" fillId="0" borderId="0" xfId="0" applyFont="1" applyFill="1" applyAlignment="1">
      <alignment horizontal="left"/>
    </xf>
    <xf numFmtId="0" fontId="2" fillId="0" borderId="0" xfId="0" applyFont="1" applyFill="1" applyAlignment="1">
      <alignment horizontal="center"/>
    </xf>
    <xf numFmtId="165" fontId="6" fillId="0" borderId="0" xfId="42" applyNumberFormat="1" applyFont="1" applyAlignment="1">
      <alignment horizontal="center"/>
    </xf>
    <xf numFmtId="165" fontId="19" fillId="0" borderId="0" xfId="42" applyNumberFormat="1" applyFont="1" applyFill="1" applyAlignment="1">
      <alignment horizontal="center"/>
    </xf>
    <xf numFmtId="0" fontId="9" fillId="0" borderId="0" xfId="0" applyFont="1" applyAlignment="1">
      <alignment horizontal="center"/>
    </xf>
    <xf numFmtId="165" fontId="2" fillId="0" borderId="0" xfId="0" applyNumberFormat="1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/>
    </xf>
    <xf numFmtId="165" fontId="6" fillId="0" borderId="18" xfId="42" applyNumberFormat="1" applyFont="1" applyFill="1" applyBorder="1" applyAlignment="1">
      <alignment horizontal="center" vertical="center"/>
    </xf>
    <xf numFmtId="165" fontId="6" fillId="0" borderId="19" xfId="42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6" fillId="0" borderId="14" xfId="0" applyFont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justify"/>
    </xf>
    <xf numFmtId="0" fontId="6" fillId="0" borderId="19" xfId="0" applyFont="1" applyFill="1" applyBorder="1" applyAlignment="1">
      <alignment horizontal="center" vertical="justify"/>
    </xf>
    <xf numFmtId="0" fontId="6" fillId="0" borderId="14" xfId="0" applyFont="1" applyBorder="1" applyAlignment="1">
      <alignment horizontal="center" vertical="center" wrapText="1"/>
    </xf>
    <xf numFmtId="0" fontId="6" fillId="0" borderId="28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justify"/>
    </xf>
    <xf numFmtId="0" fontId="1" fillId="0" borderId="0" xfId="0" applyFont="1" applyFill="1" applyAlignment="1">
      <alignment horizontal="center"/>
    </xf>
    <xf numFmtId="0" fontId="13" fillId="0" borderId="0" xfId="0" applyFont="1" applyFill="1" applyAlignment="1">
      <alignment horizontal="right"/>
    </xf>
    <xf numFmtId="0" fontId="6" fillId="0" borderId="10" xfId="0" applyFont="1" applyFill="1" applyBorder="1" applyAlignment="1">
      <alignment horizontal="center" vertic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14" fillId="0" borderId="0" xfId="0" applyFont="1" applyFill="1" applyAlignment="1">
      <alignment horizontal="center"/>
    </xf>
    <xf numFmtId="0" fontId="2" fillId="0" borderId="10" xfId="0" applyFont="1" applyFill="1" applyBorder="1" applyAlignment="1">
      <alignment horizontal="center"/>
    </xf>
    <xf numFmtId="0" fontId="2" fillId="0" borderId="10" xfId="0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right" vertical="center"/>
    </xf>
    <xf numFmtId="0" fontId="12" fillId="0" borderId="0" xfId="0" applyFont="1" applyAlignment="1">
      <alignment horizontal="right"/>
    </xf>
    <xf numFmtId="0" fontId="23" fillId="0" borderId="10" xfId="0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27" fillId="0" borderId="0" xfId="0" applyFont="1" applyFill="1" applyBorder="1" applyAlignment="1">
      <alignment horizontal="center" vertical="center" wrapText="1"/>
    </xf>
    <xf numFmtId="44" fontId="28" fillId="0" borderId="0" xfId="44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8" fillId="0" borderId="0" xfId="0" applyFont="1" applyFill="1" applyBorder="1" applyAlignment="1">
      <alignment horizontal="center"/>
    </xf>
    <xf numFmtId="3" fontId="23" fillId="0" borderId="14" xfId="0" applyNumberFormat="1" applyFont="1" applyFill="1" applyBorder="1" applyAlignment="1">
      <alignment horizontal="center" wrapText="1"/>
    </xf>
    <xf numFmtId="3" fontId="23" fillId="0" borderId="28" xfId="0" applyNumberFormat="1" applyFont="1" applyFill="1" applyBorder="1" applyAlignment="1">
      <alignment horizontal="center" wrapText="1"/>
    </xf>
    <xf numFmtId="0" fontId="17" fillId="0" borderId="0" xfId="0" applyFont="1" applyFill="1" applyBorder="1" applyAlignment="1">
      <alignment horizontal="center"/>
    </xf>
    <xf numFmtId="165" fontId="5" fillId="0" borderId="0" xfId="42" applyNumberFormat="1" applyFont="1" applyFill="1" applyAlignment="1">
      <alignment horizontal="center"/>
    </xf>
    <xf numFmtId="165" fontId="6" fillId="0" borderId="0" xfId="42" applyNumberFormat="1" applyFont="1" applyFill="1" applyAlignment="1">
      <alignment horizontal="center"/>
    </xf>
    <xf numFmtId="3" fontId="27" fillId="0" borderId="0" xfId="0" applyNumberFormat="1" applyFont="1" applyFill="1" applyBorder="1" applyAlignment="1">
      <alignment horizontal="right"/>
    </xf>
    <xf numFmtId="164" fontId="23" fillId="0" borderId="14" xfId="42" applyNumberFormat="1" applyFont="1" applyFill="1" applyBorder="1" applyAlignment="1">
      <alignment horizontal="center" vertical="center" wrapText="1"/>
    </xf>
    <xf numFmtId="164" fontId="23" fillId="0" borderId="28" xfId="42" applyNumberFormat="1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KQKD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723900</xdr:colOff>
      <xdr:row>0</xdr:row>
      <xdr:rowOff>0</xdr:rowOff>
    </xdr:from>
    <xdr:to>
      <xdr:col>12</xdr:col>
      <xdr:colOff>1114425</xdr:colOff>
      <xdr:row>4</xdr:row>
      <xdr:rowOff>133350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5953125" y="0"/>
          <a:ext cx="2409825" cy="10858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7432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Bieåu soá B02-DN</a:t>
          </a:r>
          <a:r>
            <a:rPr lang="en-US" cap="none" sz="1000" b="0" i="0" u="non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Ban haønh theo QÑ soá </a:t>
          </a:r>
          <a:r>
            <a:rPr lang="en-US" cap="none" sz="800" b="0" i="0" u="non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 15/2006/QÑ-BTC ngaøy 20/03/2006 cuûa Boä Tröôûng BTC)
</a:t>
          </a:r>
          <a:r>
            <a:rPr lang="en-US" cap="none" sz="800" b="0" i="0" u="non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
</a:t>
          </a:r>
          <a:r>
            <a:rPr lang="en-US" cap="none" sz="800" b="0" i="0" u="none" baseline="0">
              <a:solidFill>
                <a:srgbClr val="000000"/>
              </a:solidFill>
              <a:latin typeface="VNI-Times"/>
              <a:ea typeface="VNI-Times"/>
              <a:cs typeface="VNI-Times"/>
            </a:rPr>
            <a:t>
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comments" Target="../comments9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90"/>
  <sheetViews>
    <sheetView zoomScalePageLayoutView="0" workbookViewId="0" topLeftCell="A1">
      <selection activeCell="C1" sqref="A1:IV16384"/>
    </sheetView>
  </sheetViews>
  <sheetFormatPr defaultColWidth="8.796875" defaultRowHeight="15"/>
  <cols>
    <col min="1" max="1" width="6" style="97" customWidth="1"/>
    <col min="2" max="2" width="41.8984375" style="41" customWidth="1"/>
    <col min="3" max="3" width="18" style="41" customWidth="1"/>
    <col min="4" max="4" width="17.69921875" style="98" customWidth="1"/>
    <col min="5" max="5" width="13.19921875" style="41" bestFit="1" customWidth="1"/>
    <col min="6" max="16384" width="9" style="41" customWidth="1"/>
  </cols>
  <sheetData>
    <row r="1" spans="1:4" ht="17.25">
      <c r="A1" s="45" t="s">
        <v>113</v>
      </c>
      <c r="C1" s="1"/>
      <c r="D1" s="82"/>
    </row>
    <row r="2" spans="1:4" ht="17.25">
      <c r="A2" s="35" t="s">
        <v>114</v>
      </c>
      <c r="C2" s="1"/>
      <c r="D2" s="82"/>
    </row>
    <row r="3" spans="3:4" ht="17.25">
      <c r="C3" s="1"/>
      <c r="D3" s="82"/>
    </row>
    <row r="4" spans="3:4" ht="17.25" hidden="1">
      <c r="C4" s="82"/>
      <c r="D4" s="82"/>
    </row>
    <row r="5" spans="1:4" ht="21.75">
      <c r="A5" s="352" t="s">
        <v>226</v>
      </c>
      <c r="B5" s="352"/>
      <c r="C5" s="352"/>
      <c r="D5" s="352"/>
    </row>
    <row r="6" spans="1:4" ht="17.25">
      <c r="A6" s="354" t="s">
        <v>22</v>
      </c>
      <c r="B6" s="354"/>
      <c r="C6" s="354"/>
      <c r="D6" s="354"/>
    </row>
    <row r="7" spans="1:4" ht="17.25">
      <c r="A7" s="23"/>
      <c r="B7" s="23"/>
      <c r="C7" s="23"/>
      <c r="D7" s="23"/>
    </row>
    <row r="8" spans="1:4" ht="17.25">
      <c r="A8" s="353" t="s">
        <v>225</v>
      </c>
      <c r="B8" s="353"/>
      <c r="C8" s="353"/>
      <c r="D8" s="353"/>
    </row>
    <row r="9" spans="1:4" ht="17.25">
      <c r="A9" s="38"/>
      <c r="B9" s="23"/>
      <c r="C9" s="25"/>
      <c r="D9" s="25" t="s">
        <v>185</v>
      </c>
    </row>
    <row r="11" spans="1:4" s="24" customFormat="1" ht="16.5">
      <c r="A11" s="350" t="s">
        <v>33</v>
      </c>
      <c r="B11" s="348" t="s">
        <v>34</v>
      </c>
      <c r="C11" s="348" t="s">
        <v>235</v>
      </c>
      <c r="D11" s="348" t="s">
        <v>236</v>
      </c>
    </row>
    <row r="12" spans="1:4" s="24" customFormat="1" ht="16.5">
      <c r="A12" s="351"/>
      <c r="B12" s="349"/>
      <c r="C12" s="349"/>
      <c r="D12" s="349"/>
    </row>
    <row r="13" spans="1:4" s="21" customFormat="1" ht="18.75" customHeight="1">
      <c r="A13" s="108" t="s">
        <v>39</v>
      </c>
      <c r="B13" s="109" t="s">
        <v>233</v>
      </c>
      <c r="C13" s="110">
        <v>117851578013</v>
      </c>
      <c r="D13" s="110">
        <v>199111690154</v>
      </c>
    </row>
    <row r="14" spans="1:4" s="34" customFormat="1" ht="16.5">
      <c r="A14" s="60">
        <v>1</v>
      </c>
      <c r="B14" s="61" t="s">
        <v>234</v>
      </c>
      <c r="C14" s="28">
        <v>25635489476</v>
      </c>
      <c r="D14" s="28">
        <v>6075674046</v>
      </c>
    </row>
    <row r="15" spans="1:4" ht="17.25" customHeight="1">
      <c r="A15" s="60">
        <v>2</v>
      </c>
      <c r="B15" s="61" t="s">
        <v>42</v>
      </c>
      <c r="C15" s="28">
        <v>10000000</v>
      </c>
      <c r="D15" s="28">
        <v>310000000</v>
      </c>
    </row>
    <row r="16" spans="1:4" s="34" customFormat="1" ht="16.5">
      <c r="A16" s="60">
        <v>3</v>
      </c>
      <c r="B16" s="61" t="s">
        <v>237</v>
      </c>
      <c r="C16" s="28">
        <v>36774059904</v>
      </c>
      <c r="D16" s="28">
        <v>74818642229</v>
      </c>
    </row>
    <row r="17" spans="1:4" s="34" customFormat="1" ht="16.5">
      <c r="A17" s="60">
        <v>4</v>
      </c>
      <c r="B17" s="61" t="s">
        <v>51</v>
      </c>
      <c r="C17" s="28">
        <v>53217778410</v>
      </c>
      <c r="D17" s="28">
        <v>110197152883</v>
      </c>
    </row>
    <row r="18" spans="1:4" s="34" customFormat="1" ht="16.5">
      <c r="A18" s="60">
        <v>5</v>
      </c>
      <c r="B18" s="61" t="s">
        <v>189</v>
      </c>
      <c r="C18" s="28">
        <v>2214250223</v>
      </c>
      <c r="D18" s="28">
        <v>7710220996</v>
      </c>
    </row>
    <row r="19" spans="1:4" s="34" customFormat="1" ht="16.5" customHeight="1">
      <c r="A19" s="60"/>
      <c r="B19" s="61"/>
      <c r="C19" s="28"/>
      <c r="D19" s="28"/>
    </row>
    <row r="20" spans="1:4" s="34" customFormat="1" ht="17.25">
      <c r="A20" s="63" t="s">
        <v>41</v>
      </c>
      <c r="B20" s="64" t="s">
        <v>191</v>
      </c>
      <c r="C20" s="66">
        <v>95098198186</v>
      </c>
      <c r="D20" s="66">
        <v>97953656749</v>
      </c>
    </row>
    <row r="21" spans="1:4" s="21" customFormat="1" ht="16.5" customHeight="1">
      <c r="A21" s="60">
        <v>1</v>
      </c>
      <c r="B21" s="61" t="s">
        <v>286</v>
      </c>
      <c r="C21" s="28">
        <v>25728361</v>
      </c>
      <c r="D21" s="28">
        <v>25728361</v>
      </c>
    </row>
    <row r="22" spans="1:4" ht="17.25" customHeight="1">
      <c r="A22" s="60">
        <v>2</v>
      </c>
      <c r="B22" s="61" t="s">
        <v>195</v>
      </c>
      <c r="C22" s="28">
        <v>71126107479</v>
      </c>
      <c r="D22" s="28">
        <v>73597069696</v>
      </c>
    </row>
    <row r="23" spans="1:4" ht="17.25" customHeight="1">
      <c r="A23" s="60"/>
      <c r="B23" s="149" t="s">
        <v>54</v>
      </c>
      <c r="C23" s="28">
        <v>59096416570</v>
      </c>
      <c r="D23" s="28">
        <v>61567378787</v>
      </c>
    </row>
    <row r="24" spans="1:4" ht="17.25" customHeight="1">
      <c r="A24" s="78"/>
      <c r="B24" s="149" t="s">
        <v>64</v>
      </c>
      <c r="C24" s="81">
        <v>0</v>
      </c>
      <c r="D24" s="81">
        <v>0</v>
      </c>
    </row>
    <row r="25" spans="1:4" ht="17.25" customHeight="1">
      <c r="A25" s="78"/>
      <c r="B25" s="150" t="s">
        <v>63</v>
      </c>
      <c r="C25" s="81">
        <v>0</v>
      </c>
      <c r="D25" s="81">
        <v>0</v>
      </c>
    </row>
    <row r="26" spans="1:4" s="132" customFormat="1" ht="16.5" customHeight="1">
      <c r="A26" s="60"/>
      <c r="B26" s="149" t="s">
        <v>67</v>
      </c>
      <c r="C26" s="28">
        <v>12029690909</v>
      </c>
      <c r="D26" s="28">
        <v>12029690909</v>
      </c>
    </row>
    <row r="27" spans="1:4" s="44" customFormat="1" ht="17.25">
      <c r="A27" s="60">
        <v>3</v>
      </c>
      <c r="B27" s="61" t="s">
        <v>199</v>
      </c>
      <c r="C27" s="28">
        <v>0</v>
      </c>
      <c r="D27" s="28">
        <v>0</v>
      </c>
    </row>
    <row r="28" spans="1:4" s="44" customFormat="1" ht="17.25">
      <c r="A28" s="60">
        <v>4</v>
      </c>
      <c r="B28" s="61" t="s">
        <v>65</v>
      </c>
      <c r="C28" s="28">
        <v>22763862467</v>
      </c>
      <c r="D28" s="28">
        <v>22773132467</v>
      </c>
    </row>
    <row r="29" spans="1:5" s="44" customFormat="1" ht="17.25">
      <c r="A29" s="60"/>
      <c r="B29" s="149" t="s">
        <v>65</v>
      </c>
      <c r="C29" s="28">
        <v>25694962467</v>
      </c>
      <c r="D29" s="28">
        <v>25704232467</v>
      </c>
      <c r="E29" s="325">
        <v>0</v>
      </c>
    </row>
    <row r="30" spans="1:4" s="44" customFormat="1" ht="17.25">
      <c r="A30" s="60"/>
      <c r="B30" s="324" t="s">
        <v>263</v>
      </c>
      <c r="C30" s="91">
        <v>-2931100000</v>
      </c>
      <c r="D30" s="91">
        <v>-2931100000</v>
      </c>
    </row>
    <row r="31" spans="1:4" s="44" customFormat="1" ht="17.25">
      <c r="A31" s="60">
        <v>5</v>
      </c>
      <c r="B31" s="61" t="s">
        <v>205</v>
      </c>
      <c r="C31" s="28">
        <v>1182499879</v>
      </c>
      <c r="D31" s="28">
        <v>1557726225</v>
      </c>
    </row>
    <row r="32" spans="1:4" s="21" customFormat="1" ht="17.25">
      <c r="A32" s="151" t="s">
        <v>44</v>
      </c>
      <c r="B32" s="152" t="s">
        <v>287</v>
      </c>
      <c r="C32" s="131">
        <v>212949776199</v>
      </c>
      <c r="D32" s="131">
        <v>297065346903</v>
      </c>
    </row>
    <row r="33" spans="1:4" s="34" customFormat="1" ht="17.25">
      <c r="A33" s="63" t="s">
        <v>50</v>
      </c>
      <c r="B33" s="64" t="s">
        <v>70</v>
      </c>
      <c r="C33" s="66">
        <v>87298767425</v>
      </c>
      <c r="D33" s="66">
        <v>163128650756</v>
      </c>
    </row>
    <row r="34" spans="1:4" ht="17.25" customHeight="1">
      <c r="A34" s="60">
        <v>1</v>
      </c>
      <c r="B34" s="61" t="s">
        <v>71</v>
      </c>
      <c r="C34" s="28">
        <v>86875644739</v>
      </c>
      <c r="D34" s="28">
        <v>163128650756</v>
      </c>
    </row>
    <row r="35" spans="1:4" ht="17.25" customHeight="1">
      <c r="A35" s="60">
        <v>2</v>
      </c>
      <c r="B35" s="61" t="s">
        <v>77</v>
      </c>
      <c r="C35" s="28">
        <v>423122686</v>
      </c>
      <c r="D35" s="28">
        <v>0</v>
      </c>
    </row>
    <row r="36" spans="1:4" ht="17.25">
      <c r="A36" s="63" t="s">
        <v>52</v>
      </c>
      <c r="B36" s="64" t="s">
        <v>79</v>
      </c>
      <c r="C36" s="66">
        <v>125651008774</v>
      </c>
      <c r="D36" s="66">
        <v>133936696147</v>
      </c>
    </row>
    <row r="37" spans="1:4" ht="17.25">
      <c r="A37" s="63">
        <v>1</v>
      </c>
      <c r="B37" s="64" t="s">
        <v>215</v>
      </c>
      <c r="C37" s="66">
        <v>127677892541</v>
      </c>
      <c r="D37" s="66">
        <v>132665762331</v>
      </c>
    </row>
    <row r="38" spans="1:4" ht="17.25">
      <c r="A38" s="60"/>
      <c r="B38" s="149" t="s">
        <v>216</v>
      </c>
      <c r="C38" s="28">
        <v>88685710000</v>
      </c>
      <c r="D38" s="28">
        <v>88685710000</v>
      </c>
    </row>
    <row r="39" spans="1:4" ht="17.25">
      <c r="A39" s="60"/>
      <c r="B39" s="149" t="s">
        <v>217</v>
      </c>
      <c r="C39" s="28">
        <v>5765652370</v>
      </c>
      <c r="D39" s="28">
        <v>5765652370</v>
      </c>
    </row>
    <row r="40" spans="1:4" ht="17.25" hidden="1">
      <c r="A40" s="60"/>
      <c r="B40" s="149" t="s">
        <v>289</v>
      </c>
      <c r="C40" s="28"/>
      <c r="D40" s="28"/>
    </row>
    <row r="41" spans="1:4" ht="17.25">
      <c r="A41" s="60"/>
      <c r="B41" s="149" t="s">
        <v>218</v>
      </c>
      <c r="C41" s="28">
        <v>-88750000</v>
      </c>
      <c r="D41" s="28">
        <v>-88750000</v>
      </c>
    </row>
    <row r="42" spans="1:4" ht="17.25">
      <c r="A42" s="60"/>
      <c r="B42" s="149" t="s">
        <v>80</v>
      </c>
      <c r="C42" s="28">
        <v>0</v>
      </c>
      <c r="D42" s="28">
        <v>0</v>
      </c>
    </row>
    <row r="43" spans="1:4" ht="17.25">
      <c r="A43" s="60"/>
      <c r="B43" s="149" t="s">
        <v>219</v>
      </c>
      <c r="C43" s="28">
        <v>1361168850</v>
      </c>
      <c r="D43" s="28">
        <v>0</v>
      </c>
    </row>
    <row r="44" spans="1:4" ht="17.25">
      <c r="A44" s="60"/>
      <c r="B44" s="149" t="s">
        <v>290</v>
      </c>
      <c r="C44" s="28">
        <v>17789211563</v>
      </c>
      <c r="D44" s="28">
        <v>22787339714</v>
      </c>
    </row>
    <row r="45" spans="1:4" s="34" customFormat="1" ht="16.5">
      <c r="A45" s="60"/>
      <c r="B45" s="149" t="s">
        <v>267</v>
      </c>
      <c r="C45" s="28">
        <v>14164899758</v>
      </c>
      <c r="D45" s="28">
        <v>15515810247</v>
      </c>
    </row>
    <row r="46" spans="1:4" ht="17.25" customHeight="1" hidden="1">
      <c r="A46" s="60"/>
      <c r="B46" s="149" t="s">
        <v>288</v>
      </c>
      <c r="C46" s="28"/>
      <c r="D46" s="28"/>
    </row>
    <row r="47" spans="1:4" ht="17.25">
      <c r="A47" s="63">
        <v>2</v>
      </c>
      <c r="B47" s="64" t="s">
        <v>238</v>
      </c>
      <c r="C47" s="66">
        <v>-2026883767</v>
      </c>
      <c r="D47" s="66">
        <v>1270933816</v>
      </c>
    </row>
    <row r="48" spans="1:4" ht="17.25">
      <c r="A48" s="60"/>
      <c r="B48" s="149" t="s">
        <v>84</v>
      </c>
      <c r="C48" s="28">
        <v>-2026883767</v>
      </c>
      <c r="D48" s="28">
        <v>1270933816</v>
      </c>
    </row>
    <row r="49" spans="1:4" ht="17.25" customHeight="1">
      <c r="A49" s="60"/>
      <c r="B49" s="149" t="s">
        <v>221</v>
      </c>
      <c r="C49" s="28">
        <v>0</v>
      </c>
      <c r="D49" s="28">
        <v>0</v>
      </c>
    </row>
    <row r="50" spans="1:4" ht="17.25" customHeight="1">
      <c r="A50" s="71"/>
      <c r="B50" s="153" t="s">
        <v>96</v>
      </c>
      <c r="C50" s="28">
        <v>0</v>
      </c>
      <c r="D50" s="28">
        <v>0</v>
      </c>
    </row>
    <row r="51" spans="1:5" ht="17.25" customHeight="1">
      <c r="A51" s="134" t="s">
        <v>239</v>
      </c>
      <c r="B51" s="133" t="s">
        <v>240</v>
      </c>
      <c r="C51" s="131">
        <v>212949776199</v>
      </c>
      <c r="D51" s="131">
        <v>297065346903</v>
      </c>
      <c r="E51" s="98"/>
    </row>
    <row r="52" spans="3:4" ht="17.25">
      <c r="C52" s="326">
        <v>0</v>
      </c>
      <c r="D52" s="326">
        <v>0</v>
      </c>
    </row>
    <row r="54" ht="17.25">
      <c r="C54" s="98"/>
    </row>
    <row r="55" ht="17.25">
      <c r="C55" s="98"/>
    </row>
    <row r="56" ht="17.25">
      <c r="C56" s="98"/>
    </row>
    <row r="57" ht="17.25">
      <c r="C57" s="98"/>
    </row>
    <row r="58" spans="1:4" ht="17.25">
      <c r="A58" s="41"/>
      <c r="D58" s="41"/>
    </row>
    <row r="59" spans="1:4" ht="17.25">
      <c r="A59" s="41"/>
      <c r="D59" s="41"/>
    </row>
    <row r="60" spans="1:4" ht="17.25" customHeight="1">
      <c r="A60" s="41"/>
      <c r="D60" s="41"/>
    </row>
    <row r="61" spans="1:4" ht="17.25">
      <c r="A61" s="41"/>
      <c r="D61" s="41"/>
    </row>
    <row r="62" spans="1:4" ht="17.25">
      <c r="A62" s="41"/>
      <c r="D62" s="41"/>
    </row>
    <row r="63" spans="1:4" ht="17.25">
      <c r="A63" s="41"/>
      <c r="D63" s="41"/>
    </row>
    <row r="64" spans="1:4" ht="17.25">
      <c r="A64" s="41"/>
      <c r="D64" s="41"/>
    </row>
    <row r="65" spans="1:4" ht="17.25">
      <c r="A65" s="41"/>
      <c r="D65" s="41"/>
    </row>
    <row r="66" spans="1:4" ht="17.25">
      <c r="A66" s="41"/>
      <c r="D66" s="41"/>
    </row>
    <row r="67" spans="1:4" ht="17.25">
      <c r="A67" s="41"/>
      <c r="D67" s="41"/>
    </row>
    <row r="68" spans="1:4" ht="17.25">
      <c r="A68" s="41"/>
      <c r="D68" s="41"/>
    </row>
    <row r="69" spans="1:4" ht="17.25">
      <c r="A69" s="41"/>
      <c r="D69" s="41"/>
    </row>
    <row r="70" spans="1:4" ht="17.25">
      <c r="A70" s="41"/>
      <c r="D70" s="41"/>
    </row>
    <row r="71" spans="1:4" ht="17.25">
      <c r="A71" s="41"/>
      <c r="D71" s="41"/>
    </row>
    <row r="72" s="24" customFormat="1" ht="17.25" customHeight="1"/>
    <row r="73" s="24" customFormat="1" ht="16.5"/>
    <row r="74" s="24" customFormat="1" ht="16.5"/>
    <row r="75" s="24" customFormat="1" ht="16.5"/>
    <row r="76" spans="1:4" s="24" customFormat="1" ht="17.25">
      <c r="A76" s="97"/>
      <c r="B76" s="41"/>
      <c r="C76" s="41"/>
      <c r="D76" s="98"/>
    </row>
    <row r="77" spans="1:4" s="24" customFormat="1" ht="17.25">
      <c r="A77" s="97"/>
      <c r="B77" s="41"/>
      <c r="C77" s="41"/>
      <c r="D77" s="98"/>
    </row>
    <row r="78" spans="1:4" s="24" customFormat="1" ht="17.25">
      <c r="A78" s="97"/>
      <c r="B78" s="41"/>
      <c r="C78" s="41"/>
      <c r="D78" s="98"/>
    </row>
    <row r="79" spans="1:4" s="24" customFormat="1" ht="17.25">
      <c r="A79" s="97"/>
      <c r="B79" s="41"/>
      <c r="C79" s="41"/>
      <c r="D79" s="98"/>
    </row>
    <row r="80" spans="1:4" s="24" customFormat="1" ht="17.25">
      <c r="A80" s="97"/>
      <c r="B80" s="41"/>
      <c r="C80" s="41"/>
      <c r="D80" s="98"/>
    </row>
    <row r="81" spans="1:4" s="24" customFormat="1" ht="17.25" customHeight="1">
      <c r="A81" s="97"/>
      <c r="B81" s="41"/>
      <c r="C81" s="41"/>
      <c r="D81" s="98"/>
    </row>
    <row r="82" spans="1:4" s="24" customFormat="1" ht="17.25">
      <c r="A82" s="97"/>
      <c r="B82" s="41"/>
      <c r="C82" s="41"/>
      <c r="D82" s="98"/>
    </row>
    <row r="83" spans="1:4" s="24" customFormat="1" ht="17.25">
      <c r="A83" s="97"/>
      <c r="B83" s="41"/>
      <c r="C83" s="41"/>
      <c r="D83" s="98"/>
    </row>
    <row r="84" spans="1:4" s="24" customFormat="1" ht="17.25">
      <c r="A84" s="97"/>
      <c r="B84" s="41"/>
      <c r="C84" s="41"/>
      <c r="D84" s="98"/>
    </row>
    <row r="85" spans="1:4" s="24" customFormat="1" ht="17.25">
      <c r="A85" s="97"/>
      <c r="B85" s="41"/>
      <c r="C85" s="41"/>
      <c r="D85" s="98"/>
    </row>
    <row r="86" spans="1:4" s="24" customFormat="1" ht="17.25">
      <c r="A86" s="97"/>
      <c r="B86" s="41"/>
      <c r="C86" s="41"/>
      <c r="D86" s="98"/>
    </row>
    <row r="87" spans="1:4" s="24" customFormat="1" ht="17.25">
      <c r="A87" s="97"/>
      <c r="B87" s="41"/>
      <c r="C87" s="41"/>
      <c r="D87" s="98"/>
    </row>
    <row r="88" spans="1:4" s="24" customFormat="1" ht="17.25">
      <c r="A88" s="97"/>
      <c r="B88" s="41"/>
      <c r="C88" s="41"/>
      <c r="D88" s="98"/>
    </row>
    <row r="89" spans="1:4" s="24" customFormat="1" ht="17.25">
      <c r="A89" s="97"/>
      <c r="B89" s="41"/>
      <c r="C89" s="41"/>
      <c r="D89" s="98"/>
    </row>
    <row r="90" spans="1:4" s="24" customFormat="1" ht="17.25">
      <c r="A90" s="97"/>
      <c r="B90" s="41"/>
      <c r="C90" s="41"/>
      <c r="D90" s="98"/>
    </row>
  </sheetData>
  <sheetProtection/>
  <mergeCells count="7">
    <mergeCell ref="B11:B12"/>
    <mergeCell ref="A11:A12"/>
    <mergeCell ref="A5:D5"/>
    <mergeCell ref="A8:D8"/>
    <mergeCell ref="A6:D6"/>
    <mergeCell ref="C11:C12"/>
    <mergeCell ref="D11:D12"/>
  </mergeCells>
  <printOptions/>
  <pageMargins left="1.1" right="0" top="0.5" bottom="0.5" header="0.25" footer="0.25"/>
  <pageSetup horizontalDpi="600" verticalDpi="600" orientation="portrait" paperSize="9" scale="90" r:id="rId1"/>
  <headerFooter alignWithMargins="0">
    <oddFooter>&amp;R&amp;8Trang &amp;P/2&amp;12
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269"/>
  <sheetViews>
    <sheetView zoomScalePageLayoutView="0" workbookViewId="0" topLeftCell="A1">
      <selection activeCell="D19" sqref="D19"/>
    </sheetView>
  </sheetViews>
  <sheetFormatPr defaultColWidth="8.796875" defaultRowHeight="15"/>
  <cols>
    <col min="1" max="1" width="3.8984375" style="105" customWidth="1"/>
    <col min="2" max="2" width="42.69921875" style="105" customWidth="1"/>
    <col min="3" max="3" width="5.5" style="107" customWidth="1"/>
    <col min="4" max="4" width="15.69921875" style="120" bestFit="1" customWidth="1"/>
    <col min="5" max="5" width="15.69921875" style="101" bestFit="1" customWidth="1"/>
    <col min="6" max="6" width="15.69921875" style="105" bestFit="1" customWidth="1"/>
    <col min="7" max="16384" width="9" style="105" customWidth="1"/>
  </cols>
  <sheetData>
    <row r="1" spans="1:2" ht="18.75" customHeight="1">
      <c r="A1" s="99" t="s">
        <v>242</v>
      </c>
      <c r="B1" s="100"/>
    </row>
    <row r="2" ht="16.5">
      <c r="E2" s="25" t="s">
        <v>185</v>
      </c>
    </row>
    <row r="3" ht="6.75" customHeight="1">
      <c r="E3" s="25"/>
    </row>
    <row r="4" spans="1:5" s="147" customFormat="1" ht="17.25">
      <c r="A4" s="113" t="s">
        <v>88</v>
      </c>
      <c r="B4" s="123" t="s">
        <v>98</v>
      </c>
      <c r="C4" s="156"/>
      <c r="D4" s="157" t="s">
        <v>241</v>
      </c>
      <c r="E4" s="157" t="s">
        <v>264</v>
      </c>
    </row>
    <row r="5" spans="1:5" ht="16.5">
      <c r="A5" s="114">
        <v>1</v>
      </c>
      <c r="B5" s="154" t="s">
        <v>27</v>
      </c>
      <c r="C5" s="159"/>
      <c r="D5" s="117" t="e">
        <f>+#REF!</f>
        <v>#REF!</v>
      </c>
      <c r="E5" s="28" t="e">
        <f>+#REF!</f>
        <v>#REF!</v>
      </c>
    </row>
    <row r="6" spans="1:5" ht="16.5">
      <c r="A6" s="114">
        <v>2</v>
      </c>
      <c r="B6" s="154" t="s">
        <v>244</v>
      </c>
      <c r="C6" s="159"/>
      <c r="D6" s="117" t="e">
        <f>+#REF!</f>
        <v>#REF!</v>
      </c>
      <c r="E6" s="28" t="e">
        <f>+#REF!</f>
        <v>#REF!</v>
      </c>
    </row>
    <row r="7" spans="1:5" ht="16.5">
      <c r="A7" s="114">
        <v>3</v>
      </c>
      <c r="B7" s="154" t="s">
        <v>243</v>
      </c>
      <c r="C7" s="159"/>
      <c r="D7" s="117" t="e">
        <f>+D5-D6</f>
        <v>#REF!</v>
      </c>
      <c r="E7" s="28" t="e">
        <f>+E5-E6</f>
        <v>#REF!</v>
      </c>
    </row>
    <row r="8" spans="1:6" ht="16.5">
      <c r="A8" s="114">
        <v>4</v>
      </c>
      <c r="B8" s="154" t="s">
        <v>101</v>
      </c>
      <c r="C8" s="159"/>
      <c r="D8" s="117" t="e">
        <f>+#REF!</f>
        <v>#REF!</v>
      </c>
      <c r="E8" s="28" t="e">
        <f>+#REF!</f>
        <v>#REF!</v>
      </c>
      <c r="F8" s="219"/>
    </row>
    <row r="9" spans="1:5" ht="16.5">
      <c r="A9" s="114">
        <v>5</v>
      </c>
      <c r="B9" s="154" t="s">
        <v>245</v>
      </c>
      <c r="C9" s="159"/>
      <c r="D9" s="117" t="e">
        <f>+D7-D8</f>
        <v>#REF!</v>
      </c>
      <c r="E9" s="28" t="e">
        <f>+E7-E8</f>
        <v>#REF!</v>
      </c>
    </row>
    <row r="10" spans="1:5" ht="16.5">
      <c r="A10" s="114">
        <v>6</v>
      </c>
      <c r="B10" s="154" t="s">
        <v>104</v>
      </c>
      <c r="C10" s="159"/>
      <c r="D10" s="117" t="e">
        <f>+#REF!</f>
        <v>#REF!</v>
      </c>
      <c r="E10" s="28" t="e">
        <f>+#REF!</f>
        <v>#REF!</v>
      </c>
    </row>
    <row r="11" spans="1:5" ht="16.5">
      <c r="A11" s="114">
        <v>7</v>
      </c>
      <c r="B11" s="154" t="s">
        <v>30</v>
      </c>
      <c r="C11" s="159"/>
      <c r="D11" s="117" t="e">
        <f>+#REF!</f>
        <v>#REF!</v>
      </c>
      <c r="E11" s="28" t="e">
        <f>+#REF!</f>
        <v>#REF!</v>
      </c>
    </row>
    <row r="12" spans="1:5" ht="16.5">
      <c r="A12" s="114">
        <v>8</v>
      </c>
      <c r="B12" s="154" t="s">
        <v>102</v>
      </c>
      <c r="C12" s="159"/>
      <c r="D12" s="117" t="e">
        <f>+#REF!</f>
        <v>#REF!</v>
      </c>
      <c r="E12" s="28" t="e">
        <f>+#REF!</f>
        <v>#REF!</v>
      </c>
    </row>
    <row r="13" spans="1:5" ht="16.5">
      <c r="A13" s="114">
        <v>9</v>
      </c>
      <c r="B13" s="154" t="s">
        <v>103</v>
      </c>
      <c r="C13" s="159"/>
      <c r="D13" s="117" t="e">
        <f>+#REF!</f>
        <v>#REF!</v>
      </c>
      <c r="E13" s="28" t="e">
        <f>+#REF!</f>
        <v>#REF!</v>
      </c>
    </row>
    <row r="14" spans="1:5" ht="16.5">
      <c r="A14" s="114">
        <v>10</v>
      </c>
      <c r="B14" s="154" t="s">
        <v>246</v>
      </c>
      <c r="C14" s="159"/>
      <c r="D14" s="117" t="e">
        <f>+D9+D10-D11-D12-D13</f>
        <v>#REF!</v>
      </c>
      <c r="E14" s="28" t="e">
        <f>+E9+E10-E11-E12-E13</f>
        <v>#REF!</v>
      </c>
    </row>
    <row r="15" spans="1:5" ht="16.5">
      <c r="A15" s="114">
        <v>11</v>
      </c>
      <c r="B15" s="154" t="s">
        <v>107</v>
      </c>
      <c r="C15" s="159"/>
      <c r="D15" s="117" t="e">
        <f>+#REF!</f>
        <v>#REF!</v>
      </c>
      <c r="E15" s="28" t="e">
        <f>+#REF!</f>
        <v>#REF!</v>
      </c>
    </row>
    <row r="16" spans="1:5" ht="16.5">
      <c r="A16" s="114">
        <v>12</v>
      </c>
      <c r="B16" s="154" t="s">
        <v>108</v>
      </c>
      <c r="C16" s="159"/>
      <c r="D16" s="117" t="e">
        <f>+#REF!</f>
        <v>#REF!</v>
      </c>
      <c r="E16" s="28" t="e">
        <f>+#REF!</f>
        <v>#REF!</v>
      </c>
    </row>
    <row r="17" spans="1:5" ht="16.5">
      <c r="A17" s="114">
        <v>13</v>
      </c>
      <c r="B17" s="154" t="s">
        <v>247</v>
      </c>
      <c r="C17" s="159"/>
      <c r="D17" s="117" t="e">
        <f>+D15-D16</f>
        <v>#REF!</v>
      </c>
      <c r="E17" s="28" t="e">
        <f>+E15-E16</f>
        <v>#REF!</v>
      </c>
    </row>
    <row r="18" spans="1:5" s="24" customFormat="1" ht="16.5">
      <c r="A18" s="61">
        <v>14</v>
      </c>
      <c r="B18" s="155" t="s">
        <v>248</v>
      </c>
      <c r="C18" s="160"/>
      <c r="D18" s="28" t="e">
        <f>+D14+D17</f>
        <v>#REF!</v>
      </c>
      <c r="E18" s="28" t="e">
        <f>+E14+E17</f>
        <v>#REF!</v>
      </c>
    </row>
    <row r="19" spans="1:5" ht="16.5">
      <c r="A19" s="114">
        <v>15</v>
      </c>
      <c r="B19" s="154" t="s">
        <v>119</v>
      </c>
      <c r="C19" s="159"/>
      <c r="D19" s="117" t="e">
        <f>+#REF!</f>
        <v>#REF!</v>
      </c>
      <c r="E19" s="28" t="e">
        <f>+#REF!</f>
        <v>#REF!</v>
      </c>
    </row>
    <row r="20" spans="1:5" ht="16.5">
      <c r="A20" s="114">
        <v>16</v>
      </c>
      <c r="B20" s="154" t="s">
        <v>291</v>
      </c>
      <c r="C20" s="159"/>
      <c r="D20" s="117" t="e">
        <f>+#REF!</f>
        <v>#REF!</v>
      </c>
      <c r="E20" s="28" t="e">
        <f>+#REF!</f>
        <v>#REF!</v>
      </c>
    </row>
    <row r="21" spans="1:7" ht="16.5">
      <c r="A21" s="114">
        <v>17</v>
      </c>
      <c r="B21" s="154" t="s">
        <v>249</v>
      </c>
      <c r="C21" s="159"/>
      <c r="D21" s="117" t="e">
        <f>+D18-D19</f>
        <v>#REF!</v>
      </c>
      <c r="E21" s="28" t="e">
        <f>+E18-E19</f>
        <v>#REF!</v>
      </c>
      <c r="F21" s="222"/>
      <c r="G21" s="222"/>
    </row>
    <row r="22" spans="1:5" ht="16.5" hidden="1">
      <c r="A22" s="226">
        <v>17</v>
      </c>
      <c r="B22" s="227" t="s">
        <v>121</v>
      </c>
      <c r="C22" s="228"/>
      <c r="D22" s="229" t="e">
        <f>+#REF!</f>
        <v>#REF!</v>
      </c>
      <c r="E22" s="240" t="e">
        <f>+#REF!</f>
        <v>#REF!</v>
      </c>
    </row>
    <row r="23" spans="1:5" ht="16.5">
      <c r="A23" s="230">
        <v>18</v>
      </c>
      <c r="B23" s="231" t="s">
        <v>128</v>
      </c>
      <c r="C23" s="232"/>
      <c r="D23" s="233" t="e">
        <f>+#REF!</f>
        <v>#REF!</v>
      </c>
      <c r="E23" s="241" t="e">
        <f>+#REF!</f>
        <v>#REF!</v>
      </c>
    </row>
    <row r="25" spans="1:2" ht="15.75" customHeight="1" hidden="1">
      <c r="A25" s="121" t="s">
        <v>250</v>
      </c>
      <c r="B25" s="122"/>
    </row>
    <row r="26" spans="1:2" ht="15.75" customHeight="1" hidden="1">
      <c r="A26" s="167" t="s">
        <v>302</v>
      </c>
      <c r="B26" s="122"/>
    </row>
    <row r="27" spans="1:2" ht="15" customHeight="1" hidden="1">
      <c r="A27" s="121"/>
      <c r="B27" s="122"/>
    </row>
    <row r="28" spans="1:5" ht="19.5" customHeight="1" hidden="1">
      <c r="A28" s="113" t="s">
        <v>88</v>
      </c>
      <c r="B28" s="113" t="s">
        <v>98</v>
      </c>
      <c r="C28" s="113" t="s">
        <v>292</v>
      </c>
      <c r="D28" s="157" t="s">
        <v>284</v>
      </c>
      <c r="E28" s="239" t="s">
        <v>223</v>
      </c>
    </row>
    <row r="29" spans="1:5" s="106" customFormat="1" ht="19.5" customHeight="1" hidden="1">
      <c r="A29" s="162">
        <v>1</v>
      </c>
      <c r="B29" s="158" t="s">
        <v>294</v>
      </c>
      <c r="C29" s="161" t="s">
        <v>293</v>
      </c>
      <c r="D29" s="158"/>
      <c r="E29" s="242"/>
    </row>
    <row r="30" spans="1:5" ht="19.5" customHeight="1" hidden="1">
      <c r="A30" s="116" t="s">
        <v>251</v>
      </c>
      <c r="B30" s="114" t="s">
        <v>252</v>
      </c>
      <c r="C30" s="116"/>
      <c r="D30" s="179">
        <f>+'CDKT TOM LUOC'!D22/'CDKT TOM LUOC'!D32%</f>
        <v>24.7747071354073</v>
      </c>
      <c r="E30" s="243">
        <f>+'CDKT TOM LUOC'!C22/'CDKT TOM LUOC'!C32%</f>
        <v>33.40041428948635</v>
      </c>
    </row>
    <row r="31" spans="1:5" ht="19.5" customHeight="1" hidden="1">
      <c r="A31" s="116" t="s">
        <v>251</v>
      </c>
      <c r="B31" s="114" t="s">
        <v>253</v>
      </c>
      <c r="C31" s="116"/>
      <c r="D31" s="179">
        <f>+'CDKT TOM LUOC'!D13/'CDKT TOM LUOC'!D32%</f>
        <v>67.02622578829951</v>
      </c>
      <c r="E31" s="243">
        <f>+'CDKT TOM LUOC'!C13/'CDKT TOM LUOC'!C32%</f>
        <v>55.342428678050624</v>
      </c>
    </row>
    <row r="32" spans="1:5" s="106" customFormat="1" ht="19.5" customHeight="1" hidden="1">
      <c r="A32" s="162">
        <v>2</v>
      </c>
      <c r="B32" s="158" t="s">
        <v>295</v>
      </c>
      <c r="C32" s="162" t="s">
        <v>293</v>
      </c>
      <c r="D32" s="165"/>
      <c r="E32" s="243"/>
    </row>
    <row r="33" spans="1:5" ht="19.5" customHeight="1" hidden="1">
      <c r="A33" s="116" t="s">
        <v>251</v>
      </c>
      <c r="B33" s="114" t="s">
        <v>254</v>
      </c>
      <c r="C33" s="116"/>
      <c r="D33" s="179">
        <f>+'CDKT TOM LUOC'!D33/'CDKT TOM LUOC'!D51%</f>
        <v>54.91338941302567</v>
      </c>
      <c r="E33" s="243">
        <f>+'CDKT TOM LUOC'!C33/'CDKT TOM LUOC'!C51%</f>
        <v>40.99500313323642</v>
      </c>
    </row>
    <row r="34" spans="1:5" ht="19.5" customHeight="1" hidden="1">
      <c r="A34" s="116" t="s">
        <v>251</v>
      </c>
      <c r="B34" s="114" t="s">
        <v>255</v>
      </c>
      <c r="C34" s="116"/>
      <c r="D34" s="179">
        <f>+'CDKT TOM LUOC'!D36/'CDKT TOM LUOC'!D51%</f>
        <v>45.086610586974324</v>
      </c>
      <c r="E34" s="243">
        <f>+'CDKT TOM LUOC'!C36/'CDKT TOM LUOC'!C51%</f>
        <v>59.00499686676358</v>
      </c>
    </row>
    <row r="35" spans="1:5" ht="19.5" customHeight="1" hidden="1">
      <c r="A35" s="163">
        <v>3</v>
      </c>
      <c r="B35" s="124" t="s">
        <v>296</v>
      </c>
      <c r="C35" s="163" t="s">
        <v>297</v>
      </c>
      <c r="D35" s="124"/>
      <c r="E35" s="64"/>
    </row>
    <row r="36" spans="1:5" ht="19.5" customHeight="1" hidden="1">
      <c r="A36" s="116" t="s">
        <v>251</v>
      </c>
      <c r="B36" s="114" t="s">
        <v>303</v>
      </c>
      <c r="C36" s="116"/>
      <c r="D36" s="166">
        <f>+('CDKT TOM LUOC'!D14+'CDKT TOM LUOC'!D15)/'CDKT TOM LUOC'!D34</f>
        <v>0.03914501846491322</v>
      </c>
      <c r="E36" s="244">
        <f>+('CDKT TOM LUOC'!C14+'CDKT TOM LUOC'!C15)/'CDKT TOM LUOC'!C34</f>
        <v>0.2951976880637444</v>
      </c>
    </row>
    <row r="37" spans="1:5" ht="19.5" customHeight="1" hidden="1">
      <c r="A37" s="116"/>
      <c r="B37" s="114" t="s">
        <v>304</v>
      </c>
      <c r="C37" s="116"/>
      <c r="D37" s="114"/>
      <c r="E37" s="61"/>
    </row>
    <row r="38" spans="1:5" ht="19.5" customHeight="1" hidden="1">
      <c r="A38" s="116" t="s">
        <v>251</v>
      </c>
      <c r="B38" s="114" t="s">
        <v>256</v>
      </c>
      <c r="C38" s="116"/>
      <c r="D38" s="166">
        <f>+'CDKT TOM LUOC'!D32/'CDKT TOM LUOC'!D33</f>
        <v>1.821049493919594</v>
      </c>
      <c r="E38" s="244">
        <f>+'CDKT TOM LUOC'!C32/'CDKT TOM LUOC'!C33</f>
        <v>2.4393216820838752</v>
      </c>
    </row>
    <row r="39" spans="1:5" ht="19.5" customHeight="1" hidden="1">
      <c r="A39" s="172"/>
      <c r="B39" s="168" t="s">
        <v>305</v>
      </c>
      <c r="C39" s="115"/>
      <c r="D39" s="114"/>
      <c r="E39" s="61"/>
    </row>
    <row r="40" spans="1:5" ht="19.5" customHeight="1" hidden="1">
      <c r="A40" s="169">
        <v>4</v>
      </c>
      <c r="B40" s="125" t="s">
        <v>300</v>
      </c>
      <c r="C40" s="169" t="s">
        <v>293</v>
      </c>
      <c r="D40" s="125"/>
      <c r="E40" s="245"/>
    </row>
    <row r="41" spans="1:5" s="100" customFormat="1" ht="19.5" customHeight="1" hidden="1">
      <c r="A41" s="116" t="s">
        <v>251</v>
      </c>
      <c r="B41" s="114" t="s">
        <v>298</v>
      </c>
      <c r="C41" s="164"/>
      <c r="D41" s="179" t="e">
        <f>+D21/'CDKT TOM LUOC'!D32%</f>
        <v>#REF!</v>
      </c>
      <c r="E41" s="243" t="e">
        <f>+E21/'CDKT TOM LUOC'!C32%</f>
        <v>#REF!</v>
      </c>
    </row>
    <row r="42" spans="1:5" ht="19.5" customHeight="1" hidden="1">
      <c r="A42" s="116" t="s">
        <v>251</v>
      </c>
      <c r="B42" s="114" t="s">
        <v>299</v>
      </c>
      <c r="C42" s="116"/>
      <c r="D42" s="179" t="e">
        <f>+D21/D7%</f>
        <v>#REF!</v>
      </c>
      <c r="E42" s="243" t="e">
        <f>+E21/E7%</f>
        <v>#REF!</v>
      </c>
    </row>
    <row r="43" spans="1:5" ht="19.5" customHeight="1" hidden="1">
      <c r="A43" s="119" t="s">
        <v>251</v>
      </c>
      <c r="B43" s="118" t="s">
        <v>257</v>
      </c>
      <c r="C43" s="119"/>
      <c r="D43" s="180" t="e">
        <f>+D21/'CDKT TOM LUOC'!D36%</f>
        <v>#REF!</v>
      </c>
      <c r="E43" s="246" t="e">
        <f>+E21/'CDKT TOM LUOC'!C36%</f>
        <v>#REF!</v>
      </c>
    </row>
    <row r="44" spans="1:5" ht="13.5" customHeight="1">
      <c r="A44" s="170"/>
      <c r="B44" s="129"/>
      <c r="C44" s="130"/>
      <c r="D44" s="171"/>
      <c r="E44" s="247"/>
    </row>
    <row r="45" spans="1:5" ht="16.5">
      <c r="A45" s="126"/>
      <c r="B45" s="127"/>
      <c r="C45" s="356" t="s">
        <v>269</v>
      </c>
      <c r="D45" s="356"/>
      <c r="E45" s="356"/>
    </row>
    <row r="46" spans="2:5" ht="16.5">
      <c r="B46" s="128"/>
      <c r="C46" s="355" t="s">
        <v>301</v>
      </c>
      <c r="D46" s="355"/>
      <c r="E46" s="355"/>
    </row>
    <row r="47" spans="2:5" ht="17.25" customHeight="1">
      <c r="B47" s="127"/>
      <c r="C47" s="357" t="s">
        <v>95</v>
      </c>
      <c r="D47" s="357"/>
      <c r="E47" s="357"/>
    </row>
    <row r="48" spans="2:5" ht="17.25">
      <c r="B48" s="127"/>
      <c r="C48" s="102"/>
      <c r="D48"/>
      <c r="E48" s="19"/>
    </row>
    <row r="49" spans="3:5" ht="17.25">
      <c r="C49" s="102"/>
      <c r="D49"/>
      <c r="E49" s="19"/>
    </row>
    <row r="50" spans="3:5" ht="17.25">
      <c r="C50" s="102"/>
      <c r="D50"/>
      <c r="E50" s="19"/>
    </row>
    <row r="51" spans="3:5" ht="17.25">
      <c r="C51" s="102"/>
      <c r="D51"/>
      <c r="E51" s="19"/>
    </row>
    <row r="52" spans="3:5" ht="17.25" customHeight="1">
      <c r="C52" s="355" t="s">
        <v>282</v>
      </c>
      <c r="D52" s="355"/>
      <c r="E52" s="355"/>
    </row>
    <row r="54" ht="16.5">
      <c r="D54" s="101"/>
    </row>
    <row r="59" spans="1:2" ht="16.5">
      <c r="A59" s="129"/>
      <c r="B59" s="129"/>
    </row>
    <row r="60" spans="1:2" ht="16.5">
      <c r="A60" s="129"/>
      <c r="B60" s="129"/>
    </row>
    <row r="61" spans="1:2" ht="16.5">
      <c r="A61" s="129"/>
      <c r="B61" s="129"/>
    </row>
    <row r="62" spans="1:2" ht="16.5">
      <c r="A62" s="129"/>
      <c r="B62" s="129"/>
    </row>
    <row r="63" spans="1:2" ht="16.5">
      <c r="A63" s="129"/>
      <c r="B63" s="129"/>
    </row>
    <row r="64" spans="1:2" ht="16.5">
      <c r="A64" s="129"/>
      <c r="B64" s="129"/>
    </row>
    <row r="65" spans="1:2" ht="16.5">
      <c r="A65" s="129"/>
      <c r="B65" s="129"/>
    </row>
    <row r="66" spans="1:2" ht="16.5">
      <c r="A66" s="129"/>
      <c r="B66" s="129"/>
    </row>
    <row r="67" spans="1:2" ht="16.5">
      <c r="A67" s="129"/>
      <c r="B67" s="129"/>
    </row>
    <row r="68" spans="1:2" ht="16.5">
      <c r="A68" s="129"/>
      <c r="B68" s="129"/>
    </row>
    <row r="69" spans="1:2" ht="16.5">
      <c r="A69" s="129"/>
      <c r="B69" s="129"/>
    </row>
    <row r="70" spans="1:2" ht="16.5">
      <c r="A70" s="129"/>
      <c r="B70" s="129"/>
    </row>
    <row r="71" spans="1:2" ht="16.5">
      <c r="A71" s="129"/>
      <c r="B71" s="129"/>
    </row>
    <row r="72" spans="1:2" ht="16.5">
      <c r="A72" s="129"/>
      <c r="B72" s="129"/>
    </row>
    <row r="73" spans="1:2" ht="16.5">
      <c r="A73" s="129"/>
      <c r="B73" s="129"/>
    </row>
    <row r="74" spans="1:2" ht="16.5">
      <c r="A74" s="129"/>
      <c r="B74" s="129"/>
    </row>
    <row r="75" spans="1:2" ht="16.5">
      <c r="A75" s="129"/>
      <c r="B75" s="129"/>
    </row>
    <row r="76" spans="1:2" ht="16.5">
      <c r="A76" s="129"/>
      <c r="B76" s="129"/>
    </row>
    <row r="77" spans="1:2" ht="16.5">
      <c r="A77" s="129"/>
      <c r="B77" s="129"/>
    </row>
    <row r="78" spans="1:2" ht="16.5">
      <c r="A78" s="129"/>
      <c r="B78" s="129"/>
    </row>
    <row r="79" spans="1:2" ht="16.5">
      <c r="A79" s="129"/>
      <c r="B79" s="129"/>
    </row>
    <row r="80" spans="1:2" ht="16.5">
      <c r="A80" s="129"/>
      <c r="B80" s="129"/>
    </row>
    <row r="81" spans="1:2" ht="16.5">
      <c r="A81" s="129"/>
      <c r="B81" s="129"/>
    </row>
    <row r="82" spans="1:2" ht="16.5">
      <c r="A82" s="129"/>
      <c r="B82" s="129"/>
    </row>
    <row r="83" spans="1:2" ht="16.5">
      <c r="A83" s="129"/>
      <c r="B83" s="129"/>
    </row>
    <row r="84" spans="1:2" ht="16.5">
      <c r="A84" s="129"/>
      <c r="B84" s="129"/>
    </row>
    <row r="85" spans="1:2" ht="16.5">
      <c r="A85" s="129"/>
      <c r="B85" s="129"/>
    </row>
    <row r="86" spans="1:2" ht="16.5">
      <c r="A86" s="129"/>
      <c r="B86" s="129"/>
    </row>
    <row r="87" spans="1:2" ht="16.5">
      <c r="A87" s="129"/>
      <c r="B87" s="129"/>
    </row>
    <row r="88" spans="1:2" ht="16.5">
      <c r="A88" s="129"/>
      <c r="B88" s="129"/>
    </row>
    <row r="89" spans="1:2" ht="16.5">
      <c r="A89" s="129"/>
      <c r="B89" s="129"/>
    </row>
    <row r="90" spans="1:2" ht="16.5">
      <c r="A90" s="129"/>
      <c r="B90" s="129"/>
    </row>
    <row r="91" spans="1:2" ht="16.5">
      <c r="A91" s="129"/>
      <c r="B91" s="129"/>
    </row>
    <row r="92" spans="1:2" ht="16.5">
      <c r="A92" s="129"/>
      <c r="B92" s="129"/>
    </row>
    <row r="93" spans="1:2" ht="16.5">
      <c r="A93" s="129"/>
      <c r="B93" s="129"/>
    </row>
    <row r="94" spans="1:2" ht="16.5">
      <c r="A94" s="129"/>
      <c r="B94" s="129"/>
    </row>
    <row r="95" spans="1:2" ht="16.5">
      <c r="A95" s="129"/>
      <c r="B95" s="129"/>
    </row>
    <row r="96" spans="1:2" ht="16.5">
      <c r="A96" s="129"/>
      <c r="B96" s="129"/>
    </row>
    <row r="97" spans="1:2" ht="16.5">
      <c r="A97" s="129"/>
      <c r="B97" s="129"/>
    </row>
    <row r="98" spans="1:2" ht="16.5">
      <c r="A98" s="129"/>
      <c r="B98" s="129"/>
    </row>
    <row r="99" spans="1:2" ht="16.5">
      <c r="A99" s="129"/>
      <c r="B99" s="129"/>
    </row>
    <row r="100" spans="1:2" ht="16.5">
      <c r="A100" s="129"/>
      <c r="B100" s="129"/>
    </row>
    <row r="101" spans="1:2" ht="16.5">
      <c r="A101" s="129"/>
      <c r="B101" s="129"/>
    </row>
    <row r="102" spans="1:2" ht="16.5">
      <c r="A102" s="129"/>
      <c r="B102" s="129"/>
    </row>
    <row r="103" spans="1:2" ht="16.5">
      <c r="A103" s="129"/>
      <c r="B103" s="129"/>
    </row>
    <row r="104" spans="1:2" ht="16.5">
      <c r="A104" s="129"/>
      <c r="B104" s="129"/>
    </row>
    <row r="105" spans="1:2" ht="16.5">
      <c r="A105" s="129"/>
      <c r="B105" s="129"/>
    </row>
    <row r="106" spans="1:2" ht="16.5">
      <c r="A106" s="129"/>
      <c r="B106" s="129"/>
    </row>
    <row r="107" spans="1:2" ht="16.5">
      <c r="A107" s="129"/>
      <c r="B107" s="129"/>
    </row>
    <row r="108" spans="1:2" ht="16.5">
      <c r="A108" s="129"/>
      <c r="B108" s="129"/>
    </row>
    <row r="109" spans="1:2" ht="16.5">
      <c r="A109" s="129"/>
      <c r="B109" s="129"/>
    </row>
    <row r="110" spans="1:2" ht="16.5">
      <c r="A110" s="129"/>
      <c r="B110" s="129"/>
    </row>
    <row r="111" spans="1:2" ht="16.5">
      <c r="A111" s="129"/>
      <c r="B111" s="129"/>
    </row>
    <row r="112" spans="1:2" ht="16.5">
      <c r="A112" s="129"/>
      <c r="B112" s="129"/>
    </row>
    <row r="113" spans="1:2" ht="16.5">
      <c r="A113" s="129"/>
      <c r="B113" s="129"/>
    </row>
    <row r="114" spans="1:2" ht="16.5">
      <c r="A114" s="129"/>
      <c r="B114" s="129"/>
    </row>
    <row r="115" spans="1:2" ht="16.5">
      <c r="A115" s="129"/>
      <c r="B115" s="129"/>
    </row>
    <row r="116" spans="1:2" ht="16.5">
      <c r="A116" s="129"/>
      <c r="B116" s="129"/>
    </row>
    <row r="117" spans="1:2" ht="16.5">
      <c r="A117" s="129"/>
      <c r="B117" s="129"/>
    </row>
    <row r="118" spans="1:2" ht="16.5">
      <c r="A118" s="129"/>
      <c r="B118" s="129"/>
    </row>
    <row r="119" spans="1:2" ht="16.5">
      <c r="A119" s="129"/>
      <c r="B119" s="129"/>
    </row>
    <row r="120" spans="1:2" ht="16.5">
      <c r="A120" s="129"/>
      <c r="B120" s="129"/>
    </row>
    <row r="121" spans="1:2" ht="16.5">
      <c r="A121" s="129"/>
      <c r="B121" s="129"/>
    </row>
    <row r="122" spans="1:2" ht="16.5">
      <c r="A122" s="129"/>
      <c r="B122" s="129"/>
    </row>
    <row r="123" spans="1:2" ht="16.5">
      <c r="A123" s="129"/>
      <c r="B123" s="129"/>
    </row>
    <row r="124" spans="1:2" ht="16.5">
      <c r="A124" s="129"/>
      <c r="B124" s="129"/>
    </row>
    <row r="125" spans="1:2" ht="16.5">
      <c r="A125" s="129"/>
      <c r="B125" s="129"/>
    </row>
    <row r="126" spans="1:2" ht="16.5">
      <c r="A126" s="129"/>
      <c r="B126" s="129"/>
    </row>
    <row r="127" spans="1:2" ht="16.5">
      <c r="A127" s="129"/>
      <c r="B127" s="129"/>
    </row>
    <row r="128" spans="1:2" ht="16.5">
      <c r="A128" s="129"/>
      <c r="B128" s="129"/>
    </row>
    <row r="129" spans="1:2" ht="16.5">
      <c r="A129" s="129"/>
      <c r="B129" s="129"/>
    </row>
    <row r="130" spans="1:2" ht="16.5">
      <c r="A130" s="129"/>
      <c r="B130" s="129"/>
    </row>
    <row r="131" spans="1:2" ht="16.5">
      <c r="A131" s="129"/>
      <c r="B131" s="129"/>
    </row>
    <row r="132" spans="1:2" ht="16.5">
      <c r="A132" s="129"/>
      <c r="B132" s="129"/>
    </row>
    <row r="133" spans="1:2" ht="16.5">
      <c r="A133" s="129"/>
      <c r="B133" s="129"/>
    </row>
    <row r="134" spans="1:2" ht="16.5">
      <c r="A134" s="129"/>
      <c r="B134" s="129"/>
    </row>
    <row r="135" spans="1:2" ht="16.5">
      <c r="A135" s="129"/>
      <c r="B135" s="129"/>
    </row>
    <row r="136" spans="1:2" ht="16.5">
      <c r="A136" s="129"/>
      <c r="B136" s="129"/>
    </row>
    <row r="137" spans="1:2" ht="16.5">
      <c r="A137" s="129"/>
      <c r="B137" s="129"/>
    </row>
    <row r="138" spans="1:2" ht="16.5">
      <c r="A138" s="129"/>
      <c r="B138" s="129"/>
    </row>
    <row r="139" spans="1:2" ht="16.5">
      <c r="A139" s="129"/>
      <c r="B139" s="129"/>
    </row>
    <row r="140" spans="1:2" ht="16.5">
      <c r="A140" s="129"/>
      <c r="B140" s="129"/>
    </row>
    <row r="141" spans="1:2" ht="16.5">
      <c r="A141" s="129"/>
      <c r="B141" s="129"/>
    </row>
    <row r="142" spans="1:2" ht="16.5">
      <c r="A142" s="129"/>
      <c r="B142" s="129"/>
    </row>
    <row r="143" spans="1:2" ht="16.5">
      <c r="A143" s="129"/>
      <c r="B143" s="129"/>
    </row>
    <row r="144" spans="1:2" ht="16.5">
      <c r="A144" s="129"/>
      <c r="B144" s="129"/>
    </row>
    <row r="145" spans="1:2" ht="16.5">
      <c r="A145" s="129"/>
      <c r="B145" s="129"/>
    </row>
    <row r="146" spans="1:2" ht="16.5">
      <c r="A146" s="129"/>
      <c r="B146" s="129"/>
    </row>
    <row r="147" spans="1:2" ht="16.5">
      <c r="A147" s="129"/>
      <c r="B147" s="129"/>
    </row>
    <row r="148" spans="1:2" ht="16.5">
      <c r="A148" s="129"/>
      <c r="B148" s="129"/>
    </row>
    <row r="149" spans="1:2" ht="16.5">
      <c r="A149" s="129"/>
      <c r="B149" s="129"/>
    </row>
    <row r="150" spans="1:2" ht="16.5">
      <c r="A150" s="129"/>
      <c r="B150" s="129"/>
    </row>
    <row r="151" spans="1:2" ht="16.5">
      <c r="A151" s="129"/>
      <c r="B151" s="129"/>
    </row>
    <row r="152" spans="1:2" ht="16.5">
      <c r="A152" s="129"/>
      <c r="B152" s="129"/>
    </row>
    <row r="153" spans="1:2" ht="16.5">
      <c r="A153" s="129"/>
      <c r="B153" s="129"/>
    </row>
    <row r="154" spans="1:2" ht="16.5">
      <c r="A154" s="129"/>
      <c r="B154" s="129"/>
    </row>
    <row r="155" spans="1:2" ht="16.5">
      <c r="A155" s="129"/>
      <c r="B155" s="129"/>
    </row>
    <row r="156" spans="1:2" ht="16.5">
      <c r="A156" s="129"/>
      <c r="B156" s="129"/>
    </row>
    <row r="157" spans="1:2" ht="16.5">
      <c r="A157" s="129"/>
      <c r="B157" s="129"/>
    </row>
    <row r="158" spans="1:2" ht="16.5">
      <c r="A158" s="129"/>
      <c r="B158" s="129"/>
    </row>
    <row r="159" spans="1:2" ht="16.5">
      <c r="A159" s="129"/>
      <c r="B159" s="129"/>
    </row>
    <row r="160" spans="1:2" ht="16.5">
      <c r="A160" s="129"/>
      <c r="B160" s="129"/>
    </row>
    <row r="161" spans="1:2" ht="16.5">
      <c r="A161" s="129"/>
      <c r="B161" s="129"/>
    </row>
    <row r="162" spans="1:2" ht="16.5">
      <c r="A162" s="129"/>
      <c r="B162" s="129"/>
    </row>
    <row r="163" spans="1:2" ht="16.5">
      <c r="A163" s="129"/>
      <c r="B163" s="129"/>
    </row>
    <row r="164" spans="1:2" ht="16.5">
      <c r="A164" s="129"/>
      <c r="B164" s="129"/>
    </row>
    <row r="165" spans="1:2" ht="16.5">
      <c r="A165" s="129"/>
      <c r="B165" s="129"/>
    </row>
    <row r="166" spans="1:2" ht="16.5">
      <c r="A166" s="129"/>
      <c r="B166" s="129"/>
    </row>
    <row r="167" spans="1:2" ht="16.5">
      <c r="A167" s="129"/>
      <c r="B167" s="129"/>
    </row>
    <row r="168" spans="1:2" ht="16.5">
      <c r="A168" s="129"/>
      <c r="B168" s="129"/>
    </row>
    <row r="169" spans="1:2" ht="16.5">
      <c r="A169" s="129"/>
      <c r="B169" s="129"/>
    </row>
    <row r="170" spans="1:2" ht="16.5">
      <c r="A170" s="129"/>
      <c r="B170" s="129"/>
    </row>
    <row r="171" spans="1:2" ht="16.5">
      <c r="A171" s="129"/>
      <c r="B171" s="129"/>
    </row>
    <row r="172" spans="1:2" ht="16.5">
      <c r="A172" s="129"/>
      <c r="B172" s="129"/>
    </row>
    <row r="173" spans="1:2" ht="16.5">
      <c r="A173" s="129"/>
      <c r="B173" s="129"/>
    </row>
    <row r="174" spans="1:2" ht="16.5">
      <c r="A174" s="129"/>
      <c r="B174" s="129"/>
    </row>
    <row r="175" spans="1:2" ht="16.5">
      <c r="A175" s="129"/>
      <c r="B175" s="129"/>
    </row>
    <row r="176" spans="1:2" ht="16.5">
      <c r="A176" s="129"/>
      <c r="B176" s="129"/>
    </row>
    <row r="177" spans="1:2" ht="16.5">
      <c r="A177" s="129"/>
      <c r="B177" s="129"/>
    </row>
    <row r="178" spans="1:2" ht="16.5">
      <c r="A178" s="129"/>
      <c r="B178" s="129"/>
    </row>
    <row r="179" spans="1:2" ht="16.5">
      <c r="A179" s="129"/>
      <c r="B179" s="129"/>
    </row>
    <row r="180" spans="1:2" ht="16.5">
      <c r="A180" s="129"/>
      <c r="B180" s="129"/>
    </row>
    <row r="181" spans="1:2" ht="16.5">
      <c r="A181" s="129"/>
      <c r="B181" s="129"/>
    </row>
    <row r="182" spans="1:2" ht="16.5">
      <c r="A182" s="129"/>
      <c r="B182" s="129"/>
    </row>
    <row r="183" spans="1:2" ht="16.5">
      <c r="A183" s="129"/>
      <c r="B183" s="129"/>
    </row>
    <row r="184" spans="1:2" ht="16.5">
      <c r="A184" s="129"/>
      <c r="B184" s="129"/>
    </row>
    <row r="185" spans="1:2" ht="16.5">
      <c r="A185" s="129"/>
      <c r="B185" s="129"/>
    </row>
    <row r="186" spans="1:2" ht="16.5">
      <c r="A186" s="129"/>
      <c r="B186" s="129"/>
    </row>
    <row r="187" spans="1:2" ht="16.5">
      <c r="A187" s="129"/>
      <c r="B187" s="129"/>
    </row>
    <row r="188" spans="1:2" ht="16.5">
      <c r="A188" s="129"/>
      <c r="B188" s="129"/>
    </row>
    <row r="189" spans="1:2" ht="16.5">
      <c r="A189" s="129"/>
      <c r="B189" s="129"/>
    </row>
    <row r="190" spans="1:2" ht="16.5">
      <c r="A190" s="129"/>
      <c r="B190" s="129"/>
    </row>
    <row r="191" spans="1:2" ht="16.5">
      <c r="A191" s="129"/>
      <c r="B191" s="129"/>
    </row>
    <row r="192" spans="1:2" ht="16.5">
      <c r="A192" s="129"/>
      <c r="B192" s="129"/>
    </row>
    <row r="193" spans="1:2" ht="16.5">
      <c r="A193" s="129"/>
      <c r="B193" s="129"/>
    </row>
    <row r="194" spans="1:2" ht="16.5">
      <c r="A194" s="129"/>
      <c r="B194" s="129"/>
    </row>
    <row r="195" spans="1:2" ht="16.5">
      <c r="A195" s="129"/>
      <c r="B195" s="129"/>
    </row>
    <row r="196" spans="1:2" ht="16.5">
      <c r="A196" s="129"/>
      <c r="B196" s="129"/>
    </row>
    <row r="197" spans="1:2" ht="16.5">
      <c r="A197" s="129"/>
      <c r="B197" s="129"/>
    </row>
    <row r="198" spans="1:2" ht="16.5">
      <c r="A198" s="129"/>
      <c r="B198" s="129"/>
    </row>
    <row r="199" spans="1:2" ht="16.5">
      <c r="A199" s="129"/>
      <c r="B199" s="129"/>
    </row>
    <row r="200" spans="1:2" ht="16.5">
      <c r="A200" s="129"/>
      <c r="B200" s="129"/>
    </row>
    <row r="201" spans="1:2" ht="16.5">
      <c r="A201" s="129"/>
      <c r="B201" s="129"/>
    </row>
    <row r="202" spans="1:2" ht="16.5">
      <c r="A202" s="129"/>
      <c r="B202" s="129"/>
    </row>
    <row r="203" spans="1:2" ht="16.5">
      <c r="A203" s="129"/>
      <c r="B203" s="129"/>
    </row>
    <row r="204" spans="1:2" ht="16.5">
      <c r="A204" s="129"/>
      <c r="B204" s="129"/>
    </row>
    <row r="205" spans="1:2" ht="16.5">
      <c r="A205" s="129"/>
      <c r="B205" s="129"/>
    </row>
    <row r="206" spans="1:2" ht="16.5">
      <c r="A206" s="129"/>
      <c r="B206" s="129"/>
    </row>
    <row r="207" spans="1:2" ht="16.5">
      <c r="A207" s="129"/>
      <c r="B207" s="129"/>
    </row>
    <row r="208" spans="1:2" ht="16.5">
      <c r="A208" s="129"/>
      <c r="B208" s="129"/>
    </row>
    <row r="209" spans="1:2" ht="16.5">
      <c r="A209" s="129"/>
      <c r="B209" s="129"/>
    </row>
    <row r="210" spans="1:2" ht="16.5">
      <c r="A210" s="129"/>
      <c r="B210" s="129"/>
    </row>
    <row r="211" spans="1:2" ht="16.5">
      <c r="A211" s="129"/>
      <c r="B211" s="129"/>
    </row>
    <row r="212" spans="1:2" ht="16.5">
      <c r="A212" s="129"/>
      <c r="B212" s="129"/>
    </row>
    <row r="213" spans="1:2" ht="16.5">
      <c r="A213" s="129"/>
      <c r="B213" s="129"/>
    </row>
    <row r="214" spans="1:2" ht="16.5">
      <c r="A214" s="129"/>
      <c r="B214" s="129"/>
    </row>
    <row r="215" spans="1:2" ht="16.5">
      <c r="A215" s="129"/>
      <c r="B215" s="129"/>
    </row>
    <row r="216" spans="1:2" ht="16.5">
      <c r="A216" s="129"/>
      <c r="B216" s="129"/>
    </row>
    <row r="217" spans="1:2" ht="16.5">
      <c r="A217" s="129"/>
      <c r="B217" s="129"/>
    </row>
    <row r="218" spans="1:2" ht="16.5">
      <c r="A218" s="129"/>
      <c r="B218" s="129"/>
    </row>
    <row r="219" spans="1:2" ht="16.5">
      <c r="A219" s="129"/>
      <c r="B219" s="129"/>
    </row>
    <row r="220" spans="1:2" ht="16.5">
      <c r="A220" s="129"/>
      <c r="B220" s="129"/>
    </row>
    <row r="221" spans="1:2" ht="16.5">
      <c r="A221" s="129"/>
      <c r="B221" s="129"/>
    </row>
    <row r="222" spans="1:2" ht="16.5">
      <c r="A222" s="129"/>
      <c r="B222" s="129"/>
    </row>
    <row r="223" spans="1:2" ht="16.5">
      <c r="A223" s="129"/>
      <c r="B223" s="129"/>
    </row>
    <row r="224" spans="1:2" ht="16.5">
      <c r="A224" s="129"/>
      <c r="B224" s="129"/>
    </row>
    <row r="225" spans="1:2" ht="16.5">
      <c r="A225" s="129"/>
      <c r="B225" s="129"/>
    </row>
    <row r="226" spans="1:2" ht="16.5">
      <c r="A226" s="129"/>
      <c r="B226" s="129"/>
    </row>
    <row r="227" spans="1:2" ht="16.5">
      <c r="A227" s="129"/>
      <c r="B227" s="129"/>
    </row>
    <row r="228" spans="1:2" ht="16.5">
      <c r="A228" s="129"/>
      <c r="B228" s="129"/>
    </row>
    <row r="229" spans="1:2" ht="16.5">
      <c r="A229" s="129"/>
      <c r="B229" s="129"/>
    </row>
    <row r="230" spans="1:2" ht="16.5">
      <c r="A230" s="129"/>
      <c r="B230" s="129"/>
    </row>
    <row r="231" spans="1:2" ht="16.5">
      <c r="A231" s="129"/>
      <c r="B231" s="129"/>
    </row>
    <row r="232" spans="1:2" ht="16.5">
      <c r="A232" s="129"/>
      <c r="B232" s="129"/>
    </row>
    <row r="233" spans="1:2" ht="16.5">
      <c r="A233" s="129"/>
      <c r="B233" s="129"/>
    </row>
    <row r="234" spans="1:2" ht="16.5">
      <c r="A234" s="129"/>
      <c r="B234" s="129"/>
    </row>
    <row r="235" spans="1:2" ht="16.5">
      <c r="A235" s="129"/>
      <c r="B235" s="129"/>
    </row>
    <row r="236" spans="1:2" ht="16.5">
      <c r="A236" s="129"/>
      <c r="B236" s="129"/>
    </row>
    <row r="237" spans="1:2" ht="16.5">
      <c r="A237" s="129"/>
      <c r="B237" s="129"/>
    </row>
    <row r="238" spans="1:2" ht="16.5">
      <c r="A238" s="129"/>
      <c r="B238" s="129"/>
    </row>
    <row r="239" spans="1:2" ht="16.5">
      <c r="A239" s="129"/>
      <c r="B239" s="129"/>
    </row>
    <row r="240" spans="1:2" ht="16.5">
      <c r="A240" s="129"/>
      <c r="B240" s="129"/>
    </row>
    <row r="241" spans="1:2" ht="16.5">
      <c r="A241" s="129"/>
      <c r="B241" s="129"/>
    </row>
    <row r="242" spans="1:2" ht="16.5">
      <c r="A242" s="129"/>
      <c r="B242" s="129"/>
    </row>
    <row r="243" spans="1:2" ht="16.5">
      <c r="A243" s="129"/>
      <c r="B243" s="129"/>
    </row>
    <row r="244" spans="1:2" ht="16.5">
      <c r="A244" s="129"/>
      <c r="B244" s="129"/>
    </row>
    <row r="245" spans="1:2" ht="16.5">
      <c r="A245" s="129"/>
      <c r="B245" s="129"/>
    </row>
    <row r="246" spans="1:2" ht="16.5">
      <c r="A246" s="129"/>
      <c r="B246" s="129"/>
    </row>
    <row r="247" spans="1:2" ht="16.5">
      <c r="A247" s="129"/>
      <c r="B247" s="129"/>
    </row>
    <row r="248" spans="1:2" ht="16.5">
      <c r="A248" s="129"/>
      <c r="B248" s="129"/>
    </row>
    <row r="249" spans="1:2" ht="16.5">
      <c r="A249" s="129"/>
      <c r="B249" s="129"/>
    </row>
    <row r="250" spans="1:2" ht="16.5">
      <c r="A250" s="129"/>
      <c r="B250" s="129"/>
    </row>
    <row r="251" spans="1:2" ht="16.5">
      <c r="A251" s="129"/>
      <c r="B251" s="129"/>
    </row>
    <row r="252" spans="1:2" ht="16.5">
      <c r="A252" s="129"/>
      <c r="B252" s="129"/>
    </row>
    <row r="253" spans="1:2" ht="16.5">
      <c r="A253" s="129"/>
      <c r="B253" s="129"/>
    </row>
    <row r="254" spans="1:2" ht="16.5">
      <c r="A254" s="129"/>
      <c r="B254" s="129"/>
    </row>
    <row r="255" spans="1:2" ht="16.5">
      <c r="A255" s="129"/>
      <c r="B255" s="129"/>
    </row>
    <row r="256" spans="1:2" ht="16.5">
      <c r="A256" s="129"/>
      <c r="B256" s="129"/>
    </row>
    <row r="257" spans="1:2" ht="16.5">
      <c r="A257" s="129"/>
      <c r="B257" s="129"/>
    </row>
    <row r="258" spans="1:2" ht="16.5">
      <c r="A258" s="129"/>
      <c r="B258" s="129"/>
    </row>
    <row r="259" spans="1:2" ht="16.5">
      <c r="A259" s="129"/>
      <c r="B259" s="129"/>
    </row>
    <row r="260" spans="1:2" ht="16.5">
      <c r="A260" s="129"/>
      <c r="B260" s="129"/>
    </row>
    <row r="261" spans="1:2" ht="16.5">
      <c r="A261" s="129"/>
      <c r="B261" s="129"/>
    </row>
    <row r="262" spans="1:2" ht="16.5">
      <c r="A262" s="129"/>
      <c r="B262" s="129"/>
    </row>
    <row r="263" spans="1:2" ht="16.5">
      <c r="A263" s="129"/>
      <c r="B263" s="129"/>
    </row>
    <row r="264" spans="1:2" ht="16.5">
      <c r="A264" s="129"/>
      <c r="B264" s="129"/>
    </row>
    <row r="265" spans="1:2" ht="16.5">
      <c r="A265" s="129"/>
      <c r="B265" s="129"/>
    </row>
    <row r="266" spans="1:2" ht="16.5">
      <c r="A266" s="129"/>
      <c r="B266" s="129"/>
    </row>
    <row r="267" spans="1:2" ht="16.5">
      <c r="A267" s="129"/>
      <c r="B267" s="129"/>
    </row>
    <row r="268" spans="1:2" ht="16.5">
      <c r="A268" s="129"/>
      <c r="B268" s="129"/>
    </row>
    <row r="269" spans="1:2" ht="16.5">
      <c r="A269" s="129"/>
      <c r="B269" s="129"/>
    </row>
  </sheetData>
  <sheetProtection/>
  <mergeCells count="4">
    <mergeCell ref="C52:E52"/>
    <mergeCell ref="C45:E45"/>
    <mergeCell ref="C46:E46"/>
    <mergeCell ref="C47:E47"/>
  </mergeCells>
  <printOptions/>
  <pageMargins left="1" right="0.25" top="0.5" bottom="0.5" header="0.25" footer="0.25"/>
  <pageSetup horizontalDpi="600" verticalDpi="600" orientation="portrait" paperSize="9" scale="85" r:id="rId1"/>
  <headerFooter alignWithMargins="0">
    <oddFooter>&amp;R&amp;8Trang 2/2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G271"/>
  <sheetViews>
    <sheetView zoomScalePageLayoutView="0" workbookViewId="0" topLeftCell="A1">
      <selection activeCell="A1" sqref="A1:IV16384"/>
    </sheetView>
  </sheetViews>
  <sheetFormatPr defaultColWidth="8.796875" defaultRowHeight="15"/>
  <cols>
    <col min="1" max="1" width="3.8984375" style="105" customWidth="1"/>
    <col min="2" max="2" width="42.69921875" style="105" customWidth="1"/>
    <col min="3" max="3" width="5.5" style="107" customWidth="1"/>
    <col min="4" max="4" width="15.69921875" style="120" bestFit="1" customWidth="1"/>
    <col min="5" max="5" width="15.69921875" style="101" bestFit="1" customWidth="1"/>
    <col min="6" max="6" width="15.69921875" style="105" bestFit="1" customWidth="1"/>
    <col min="7" max="16384" width="9" style="105" customWidth="1"/>
  </cols>
  <sheetData>
    <row r="1" spans="1:2" ht="18.75" customHeight="1">
      <c r="A1" s="99" t="s">
        <v>242</v>
      </c>
      <c r="B1" s="100"/>
    </row>
    <row r="2" ht="16.5">
      <c r="E2" s="25" t="s">
        <v>185</v>
      </c>
    </row>
    <row r="3" ht="6.75" customHeight="1">
      <c r="E3" s="25"/>
    </row>
    <row r="4" spans="1:5" s="147" customFormat="1" ht="17.25">
      <c r="A4" s="113" t="s">
        <v>88</v>
      </c>
      <c r="B4" s="123" t="s">
        <v>98</v>
      </c>
      <c r="C4" s="156"/>
      <c r="D4" s="157" t="s">
        <v>57</v>
      </c>
      <c r="E4" s="157" t="s">
        <v>264</v>
      </c>
    </row>
    <row r="5" spans="1:5" ht="16.5">
      <c r="A5" s="114">
        <v>1</v>
      </c>
      <c r="B5" s="154" t="s">
        <v>27</v>
      </c>
      <c r="C5" s="159"/>
      <c r="D5" s="117">
        <v>119617179066</v>
      </c>
      <c r="E5" s="117">
        <v>211889009381</v>
      </c>
    </row>
    <row r="6" spans="1:5" ht="16.5">
      <c r="A6" s="114">
        <v>2</v>
      </c>
      <c r="B6" s="154" t="s">
        <v>244</v>
      </c>
      <c r="C6" s="159"/>
      <c r="D6" s="117">
        <v>6192964</v>
      </c>
      <c r="E6" s="117">
        <v>30339196</v>
      </c>
    </row>
    <row r="7" spans="1:5" ht="16.5">
      <c r="A7" s="114">
        <v>3</v>
      </c>
      <c r="B7" s="154" t="s">
        <v>243</v>
      </c>
      <c r="C7" s="159"/>
      <c r="D7" s="117">
        <v>119610986102</v>
      </c>
      <c r="E7" s="117">
        <v>211858670185</v>
      </c>
    </row>
    <row r="8" spans="1:6" ht="16.5">
      <c r="A8" s="114">
        <v>4</v>
      </c>
      <c r="B8" s="154" t="s">
        <v>101</v>
      </c>
      <c r="C8" s="159"/>
      <c r="D8" s="117">
        <v>99375877314</v>
      </c>
      <c r="E8" s="117">
        <v>172723812871</v>
      </c>
      <c r="F8" s="219"/>
    </row>
    <row r="9" spans="1:5" ht="16.5">
      <c r="A9" s="114">
        <v>5</v>
      </c>
      <c r="B9" s="154" t="s">
        <v>245</v>
      </c>
      <c r="C9" s="159"/>
      <c r="D9" s="117">
        <v>20235108788</v>
      </c>
      <c r="E9" s="117">
        <v>39134857314</v>
      </c>
    </row>
    <row r="10" spans="1:5" ht="16.5">
      <c r="A10" s="114">
        <v>6</v>
      </c>
      <c r="B10" s="154" t="s">
        <v>104</v>
      </c>
      <c r="C10" s="159"/>
      <c r="D10" s="117">
        <v>2852406679</v>
      </c>
      <c r="E10" s="117">
        <v>6784237171</v>
      </c>
    </row>
    <row r="11" spans="1:5" ht="16.5">
      <c r="A11" s="114">
        <v>7</v>
      </c>
      <c r="B11" s="154" t="s">
        <v>30</v>
      </c>
      <c r="C11" s="159"/>
      <c r="D11" s="117">
        <v>1892540140</v>
      </c>
      <c r="E11" s="117">
        <v>3612588460</v>
      </c>
    </row>
    <row r="12" spans="1:5" ht="16.5">
      <c r="A12" s="114">
        <v>8</v>
      </c>
      <c r="B12" s="154" t="s">
        <v>102</v>
      </c>
      <c r="C12" s="159"/>
      <c r="D12" s="117">
        <v>3456034920</v>
      </c>
      <c r="E12" s="117">
        <v>6174426518</v>
      </c>
    </row>
    <row r="13" spans="1:5" ht="16.5">
      <c r="A13" s="114">
        <v>9</v>
      </c>
      <c r="B13" s="154" t="s">
        <v>103</v>
      </c>
      <c r="C13" s="159"/>
      <c r="D13" s="117">
        <v>11435430146</v>
      </c>
      <c r="E13" s="117">
        <v>21298079497</v>
      </c>
    </row>
    <row r="14" spans="1:5" ht="16.5">
      <c r="A14" s="114">
        <v>10</v>
      </c>
      <c r="B14" s="154" t="s">
        <v>246</v>
      </c>
      <c r="C14" s="159"/>
      <c r="D14" s="117">
        <v>6303510261</v>
      </c>
      <c r="E14" s="117">
        <v>14834000010</v>
      </c>
    </row>
    <row r="15" spans="1:5" ht="16.5">
      <c r="A15" s="114">
        <v>11</v>
      </c>
      <c r="B15" s="154" t="s">
        <v>107</v>
      </c>
      <c r="C15" s="159"/>
      <c r="D15" s="117">
        <v>163521278</v>
      </c>
      <c r="E15" s="117">
        <v>355444804</v>
      </c>
    </row>
    <row r="16" spans="1:5" ht="16.5">
      <c r="A16" s="114">
        <v>12</v>
      </c>
      <c r="B16" s="154" t="s">
        <v>108</v>
      </c>
      <c r="C16" s="159"/>
      <c r="D16" s="117">
        <v>0</v>
      </c>
      <c r="E16" s="117">
        <v>1103328</v>
      </c>
    </row>
    <row r="17" spans="1:5" ht="16.5">
      <c r="A17" s="114">
        <v>13</v>
      </c>
      <c r="B17" s="154" t="s">
        <v>247</v>
      </c>
      <c r="C17" s="159"/>
      <c r="D17" s="117">
        <v>163521278</v>
      </c>
      <c r="E17" s="117">
        <v>354341476</v>
      </c>
    </row>
    <row r="18" spans="1:5" s="24" customFormat="1" ht="16.5">
      <c r="A18" s="61">
        <v>14</v>
      </c>
      <c r="B18" s="155" t="s">
        <v>248</v>
      </c>
      <c r="C18" s="160"/>
      <c r="D18" s="28">
        <v>6467031539</v>
      </c>
      <c r="E18" s="28">
        <v>15188341486</v>
      </c>
    </row>
    <row r="19" spans="1:5" ht="16.5">
      <c r="A19" s="114">
        <v>15</v>
      </c>
      <c r="B19" s="154" t="s">
        <v>119</v>
      </c>
      <c r="C19" s="159"/>
      <c r="D19" s="117">
        <v>1297180086</v>
      </c>
      <c r="E19" s="117">
        <v>3214803177</v>
      </c>
    </row>
    <row r="20" spans="1:5" ht="16.5">
      <c r="A20" s="114">
        <v>16</v>
      </c>
      <c r="B20" s="154" t="s">
        <v>291</v>
      </c>
      <c r="C20" s="159"/>
      <c r="D20" s="117">
        <v>0</v>
      </c>
      <c r="E20" s="117">
        <v>0</v>
      </c>
    </row>
    <row r="21" spans="1:5" ht="16.5">
      <c r="A21" s="114">
        <v>17</v>
      </c>
      <c r="B21" s="154" t="s">
        <v>232</v>
      </c>
      <c r="C21" s="159"/>
      <c r="D21" s="117">
        <v>467770192</v>
      </c>
      <c r="E21" s="117">
        <v>1043267083</v>
      </c>
    </row>
    <row r="22" spans="1:5" ht="16.5">
      <c r="A22" s="114">
        <v>18</v>
      </c>
      <c r="B22" s="154" t="s">
        <v>266</v>
      </c>
      <c r="C22" s="159"/>
      <c r="D22" s="117">
        <v>829409894</v>
      </c>
      <c r="E22" s="117">
        <v>2171536094</v>
      </c>
    </row>
    <row r="23" spans="1:7" ht="16.5">
      <c r="A23" s="114">
        <v>19</v>
      </c>
      <c r="B23" s="154" t="s">
        <v>274</v>
      </c>
      <c r="C23" s="159"/>
      <c r="D23" s="117">
        <v>5637621645</v>
      </c>
      <c r="E23" s="117">
        <v>13016805392</v>
      </c>
      <c r="F23" s="222"/>
      <c r="G23" s="222"/>
    </row>
    <row r="24" spans="1:5" ht="16.5" hidden="1">
      <c r="A24" s="226">
        <v>17</v>
      </c>
      <c r="B24" s="227" t="s">
        <v>121</v>
      </c>
      <c r="C24" s="228"/>
      <c r="D24" s="229" t="e">
        <v>#REF!</v>
      </c>
      <c r="E24" s="229" t="e">
        <v>#REF!</v>
      </c>
    </row>
    <row r="25" spans="1:5" ht="16.5">
      <c r="A25" s="230">
        <v>18</v>
      </c>
      <c r="B25" s="231" t="s">
        <v>128</v>
      </c>
      <c r="C25" s="232"/>
      <c r="D25" s="233" t="e">
        <v>#REF!</v>
      </c>
      <c r="E25" s="233" t="e">
        <v>#REF!</v>
      </c>
    </row>
    <row r="27" spans="1:2" ht="15.75" customHeight="1" hidden="1">
      <c r="A27" s="121" t="s">
        <v>250</v>
      </c>
      <c r="B27" s="122"/>
    </row>
    <row r="28" spans="1:2" ht="15.75" customHeight="1" hidden="1">
      <c r="A28" s="167" t="s">
        <v>302</v>
      </c>
      <c r="B28" s="122"/>
    </row>
    <row r="29" spans="1:2" ht="15" customHeight="1" hidden="1">
      <c r="A29" s="121"/>
      <c r="B29" s="122"/>
    </row>
    <row r="30" spans="1:5" ht="19.5" customHeight="1" hidden="1">
      <c r="A30" s="113" t="s">
        <v>88</v>
      </c>
      <c r="B30" s="113" t="s">
        <v>98</v>
      </c>
      <c r="C30" s="113" t="s">
        <v>292</v>
      </c>
      <c r="D30" s="157" t="s">
        <v>284</v>
      </c>
      <c r="E30" s="239" t="s">
        <v>223</v>
      </c>
    </row>
    <row r="31" spans="1:5" s="106" customFormat="1" ht="19.5" customHeight="1" hidden="1">
      <c r="A31" s="162">
        <v>1</v>
      </c>
      <c r="B31" s="158" t="s">
        <v>294</v>
      </c>
      <c r="C31" s="161" t="s">
        <v>293</v>
      </c>
      <c r="D31" s="158"/>
      <c r="E31" s="242"/>
    </row>
    <row r="32" spans="1:5" ht="19.5" customHeight="1" hidden="1">
      <c r="A32" s="116" t="s">
        <v>251</v>
      </c>
      <c r="B32" s="114" t="s">
        <v>252</v>
      </c>
      <c r="C32" s="116"/>
      <c r="D32" s="179">
        <v>24.7747071354073</v>
      </c>
      <c r="E32" s="243">
        <v>33.40041428948635</v>
      </c>
    </row>
    <row r="33" spans="1:5" ht="19.5" customHeight="1" hidden="1">
      <c r="A33" s="116" t="s">
        <v>251</v>
      </c>
      <c r="B33" s="114" t="s">
        <v>253</v>
      </c>
      <c r="C33" s="116"/>
      <c r="D33" s="179">
        <v>67.02622578829951</v>
      </c>
      <c r="E33" s="243">
        <v>55.342428678050624</v>
      </c>
    </row>
    <row r="34" spans="1:5" s="106" customFormat="1" ht="19.5" customHeight="1" hidden="1">
      <c r="A34" s="162">
        <v>2</v>
      </c>
      <c r="B34" s="158" t="s">
        <v>295</v>
      </c>
      <c r="C34" s="162" t="s">
        <v>293</v>
      </c>
      <c r="D34" s="165"/>
      <c r="E34" s="243"/>
    </row>
    <row r="35" spans="1:5" ht="19.5" customHeight="1" hidden="1">
      <c r="A35" s="116" t="s">
        <v>251</v>
      </c>
      <c r="B35" s="114" t="s">
        <v>254</v>
      </c>
      <c r="C35" s="116"/>
      <c r="D35" s="179">
        <v>54.91338941302567</v>
      </c>
      <c r="E35" s="243">
        <v>40.99500313323642</v>
      </c>
    </row>
    <row r="36" spans="1:5" ht="19.5" customHeight="1" hidden="1">
      <c r="A36" s="116" t="s">
        <v>251</v>
      </c>
      <c r="B36" s="114" t="s">
        <v>255</v>
      </c>
      <c r="C36" s="116"/>
      <c r="D36" s="179">
        <v>45.086610586974324</v>
      </c>
      <c r="E36" s="243">
        <v>59.00499686676358</v>
      </c>
    </row>
    <row r="37" spans="1:5" ht="19.5" customHeight="1" hidden="1">
      <c r="A37" s="163">
        <v>3</v>
      </c>
      <c r="B37" s="124" t="s">
        <v>296</v>
      </c>
      <c r="C37" s="163" t="s">
        <v>297</v>
      </c>
      <c r="D37" s="124"/>
      <c r="E37" s="64"/>
    </row>
    <row r="38" spans="1:5" ht="19.5" customHeight="1" hidden="1">
      <c r="A38" s="116" t="s">
        <v>251</v>
      </c>
      <c r="B38" s="114" t="s">
        <v>303</v>
      </c>
      <c r="C38" s="116"/>
      <c r="D38" s="166">
        <v>0.03914501846491322</v>
      </c>
      <c r="E38" s="244">
        <v>0.2951976880637444</v>
      </c>
    </row>
    <row r="39" spans="1:5" ht="19.5" customHeight="1" hidden="1">
      <c r="A39" s="116"/>
      <c r="B39" s="114" t="s">
        <v>304</v>
      </c>
      <c r="C39" s="116"/>
      <c r="D39" s="114"/>
      <c r="E39" s="61"/>
    </row>
    <row r="40" spans="1:5" ht="19.5" customHeight="1" hidden="1">
      <c r="A40" s="116" t="s">
        <v>251</v>
      </c>
      <c r="B40" s="114" t="s">
        <v>256</v>
      </c>
      <c r="C40" s="116"/>
      <c r="D40" s="166">
        <v>1.821049493919594</v>
      </c>
      <c r="E40" s="244">
        <v>2.4393216820838752</v>
      </c>
    </row>
    <row r="41" spans="1:5" ht="19.5" customHeight="1" hidden="1">
      <c r="A41" s="172"/>
      <c r="B41" s="168" t="s">
        <v>305</v>
      </c>
      <c r="C41" s="115"/>
      <c r="D41" s="114"/>
      <c r="E41" s="61"/>
    </row>
    <row r="42" spans="1:5" ht="19.5" customHeight="1" hidden="1">
      <c r="A42" s="169">
        <v>4</v>
      </c>
      <c r="B42" s="125" t="s">
        <v>300</v>
      </c>
      <c r="C42" s="169" t="s">
        <v>293</v>
      </c>
      <c r="D42" s="125"/>
      <c r="E42" s="245"/>
    </row>
    <row r="43" spans="1:5" s="100" customFormat="1" ht="19.5" customHeight="1" hidden="1">
      <c r="A43" s="116" t="s">
        <v>251</v>
      </c>
      <c r="B43" s="114" t="s">
        <v>298</v>
      </c>
      <c r="C43" s="164"/>
      <c r="D43" s="179">
        <v>1.897771552210308</v>
      </c>
      <c r="E43" s="243">
        <v>6.11261754970613</v>
      </c>
    </row>
    <row r="44" spans="1:5" ht="19.5" customHeight="1" hidden="1">
      <c r="A44" s="116" t="s">
        <v>251</v>
      </c>
      <c r="B44" s="114" t="s">
        <v>299</v>
      </c>
      <c r="C44" s="116"/>
      <c r="D44" s="179">
        <v>4.7132975228483085</v>
      </c>
      <c r="E44" s="243">
        <v>6.1440985071007095</v>
      </c>
    </row>
    <row r="45" spans="1:5" ht="19.5" customHeight="1" hidden="1">
      <c r="A45" s="119" t="s">
        <v>251</v>
      </c>
      <c r="B45" s="118" t="s">
        <v>257</v>
      </c>
      <c r="C45" s="119"/>
      <c r="D45" s="180">
        <v>4.2091688142079615</v>
      </c>
      <c r="E45" s="246">
        <v>10.35949135546731</v>
      </c>
    </row>
    <row r="46" spans="1:5" ht="13.5" customHeight="1">
      <c r="A46" s="170"/>
      <c r="B46" s="129"/>
      <c r="C46" s="130"/>
      <c r="D46" s="171"/>
      <c r="E46" s="247"/>
    </row>
    <row r="47" spans="1:5" ht="16.5">
      <c r="A47" s="126"/>
      <c r="B47" s="127"/>
      <c r="C47" s="356" t="s">
        <v>21</v>
      </c>
      <c r="D47" s="356"/>
      <c r="E47" s="356"/>
    </row>
    <row r="48" spans="2:5" ht="16.5">
      <c r="B48" s="128"/>
      <c r="C48" s="355" t="s">
        <v>301</v>
      </c>
      <c r="D48" s="355"/>
      <c r="E48" s="355"/>
    </row>
    <row r="49" spans="2:5" ht="17.25" customHeight="1">
      <c r="B49" s="127"/>
      <c r="C49" s="357" t="s">
        <v>95</v>
      </c>
      <c r="D49" s="357"/>
      <c r="E49" s="357"/>
    </row>
    <row r="50" spans="2:5" ht="17.25">
      <c r="B50" s="127"/>
      <c r="C50" s="332"/>
      <c r="D50"/>
      <c r="E50" s="19"/>
    </row>
    <row r="51" spans="3:5" ht="17.25">
      <c r="C51" s="332"/>
      <c r="D51"/>
      <c r="E51" s="19"/>
    </row>
    <row r="52" spans="3:5" ht="17.25">
      <c r="C52" s="332"/>
      <c r="D52"/>
      <c r="E52" s="19"/>
    </row>
    <row r="53" spans="3:5" ht="17.25">
      <c r="C53" s="332"/>
      <c r="D53"/>
      <c r="E53" s="19"/>
    </row>
    <row r="54" spans="3:5" ht="17.25" customHeight="1">
      <c r="C54" s="355" t="s">
        <v>282</v>
      </c>
      <c r="D54" s="355"/>
      <c r="E54" s="355"/>
    </row>
    <row r="56" ht="16.5">
      <c r="D56" s="101"/>
    </row>
    <row r="61" spans="1:2" ht="16.5">
      <c r="A61" s="129"/>
      <c r="B61" s="129"/>
    </row>
    <row r="62" spans="1:2" ht="16.5">
      <c r="A62" s="129"/>
      <c r="B62" s="129"/>
    </row>
    <row r="63" spans="1:2" ht="16.5">
      <c r="A63" s="129"/>
      <c r="B63" s="129"/>
    </row>
    <row r="64" spans="1:2" ht="16.5">
      <c r="A64" s="129"/>
      <c r="B64" s="129"/>
    </row>
    <row r="65" spans="1:2" ht="16.5">
      <c r="A65" s="129"/>
      <c r="B65" s="129"/>
    </row>
    <row r="66" spans="1:2" ht="16.5">
      <c r="A66" s="129"/>
      <c r="B66" s="129"/>
    </row>
    <row r="67" spans="1:2" ht="16.5">
      <c r="A67" s="129"/>
      <c r="B67" s="129"/>
    </row>
    <row r="68" spans="1:2" ht="16.5">
      <c r="A68" s="129"/>
      <c r="B68" s="129"/>
    </row>
    <row r="69" spans="1:2" ht="16.5">
      <c r="A69" s="129"/>
      <c r="B69" s="129"/>
    </row>
    <row r="70" spans="1:2" ht="16.5">
      <c r="A70" s="129"/>
      <c r="B70" s="129"/>
    </row>
    <row r="71" spans="1:2" ht="16.5">
      <c r="A71" s="129"/>
      <c r="B71" s="129"/>
    </row>
    <row r="72" spans="1:2" ht="16.5">
      <c r="A72" s="129"/>
      <c r="B72" s="129"/>
    </row>
    <row r="73" spans="1:2" ht="16.5">
      <c r="A73" s="129"/>
      <c r="B73" s="129"/>
    </row>
    <row r="74" spans="1:2" ht="16.5">
      <c r="A74" s="129"/>
      <c r="B74" s="129"/>
    </row>
    <row r="75" spans="1:2" ht="16.5">
      <c r="A75" s="129"/>
      <c r="B75" s="129"/>
    </row>
    <row r="76" spans="1:2" ht="16.5">
      <c r="A76" s="129"/>
      <c r="B76" s="129"/>
    </row>
    <row r="77" spans="1:2" ht="16.5">
      <c r="A77" s="129"/>
      <c r="B77" s="129"/>
    </row>
    <row r="78" spans="1:2" ht="16.5">
      <c r="A78" s="129"/>
      <c r="B78" s="129"/>
    </row>
    <row r="79" spans="1:2" ht="16.5">
      <c r="A79" s="129"/>
      <c r="B79" s="129"/>
    </row>
    <row r="80" spans="1:2" ht="16.5">
      <c r="A80" s="129"/>
      <c r="B80" s="129"/>
    </row>
    <row r="81" spans="1:2" ht="16.5">
      <c r="A81" s="129"/>
      <c r="B81" s="129"/>
    </row>
    <row r="82" spans="1:2" ht="16.5">
      <c r="A82" s="129"/>
      <c r="B82" s="129"/>
    </row>
    <row r="83" spans="1:2" ht="16.5">
      <c r="A83" s="129"/>
      <c r="B83" s="129"/>
    </row>
    <row r="84" spans="1:2" ht="16.5">
      <c r="A84" s="129"/>
      <c r="B84" s="129"/>
    </row>
    <row r="85" spans="1:2" ht="16.5">
      <c r="A85" s="129"/>
      <c r="B85" s="129"/>
    </row>
    <row r="86" spans="1:2" ht="16.5">
      <c r="A86" s="129"/>
      <c r="B86" s="129"/>
    </row>
    <row r="87" spans="1:2" ht="16.5">
      <c r="A87" s="129"/>
      <c r="B87" s="129"/>
    </row>
    <row r="88" spans="1:2" ht="16.5">
      <c r="A88" s="129"/>
      <c r="B88" s="129"/>
    </row>
    <row r="89" spans="1:2" ht="16.5">
      <c r="A89" s="129"/>
      <c r="B89" s="129"/>
    </row>
    <row r="90" spans="1:2" ht="16.5">
      <c r="A90" s="129"/>
      <c r="B90" s="129"/>
    </row>
    <row r="91" spans="1:2" ht="16.5">
      <c r="A91" s="129"/>
      <c r="B91" s="129"/>
    </row>
    <row r="92" spans="1:2" ht="16.5">
      <c r="A92" s="129"/>
      <c r="B92" s="129"/>
    </row>
    <row r="93" spans="1:2" ht="16.5">
      <c r="A93" s="129"/>
      <c r="B93" s="129"/>
    </row>
    <row r="94" spans="1:2" ht="16.5">
      <c r="A94" s="129"/>
      <c r="B94" s="129"/>
    </row>
    <row r="95" spans="1:2" ht="16.5">
      <c r="A95" s="129"/>
      <c r="B95" s="129"/>
    </row>
    <row r="96" spans="1:2" ht="16.5">
      <c r="A96" s="129"/>
      <c r="B96" s="129"/>
    </row>
    <row r="97" spans="1:2" ht="16.5">
      <c r="A97" s="129"/>
      <c r="B97" s="129"/>
    </row>
    <row r="98" spans="1:2" ht="16.5">
      <c r="A98" s="129"/>
      <c r="B98" s="129"/>
    </row>
    <row r="99" spans="1:2" ht="16.5">
      <c r="A99" s="129"/>
      <c r="B99" s="129"/>
    </row>
    <row r="100" spans="1:2" ht="16.5">
      <c r="A100" s="129"/>
      <c r="B100" s="129"/>
    </row>
    <row r="101" spans="1:2" ht="16.5">
      <c r="A101" s="129"/>
      <c r="B101" s="129"/>
    </row>
    <row r="102" spans="1:2" ht="16.5">
      <c r="A102" s="129"/>
      <c r="B102" s="129"/>
    </row>
    <row r="103" spans="1:2" ht="16.5">
      <c r="A103" s="129"/>
      <c r="B103" s="129"/>
    </row>
    <row r="104" spans="1:2" ht="16.5">
      <c r="A104" s="129"/>
      <c r="B104" s="129"/>
    </row>
    <row r="105" spans="1:2" ht="16.5">
      <c r="A105" s="129"/>
      <c r="B105" s="129"/>
    </row>
    <row r="106" spans="1:2" ht="16.5">
      <c r="A106" s="129"/>
      <c r="B106" s="129"/>
    </row>
    <row r="107" spans="1:2" ht="16.5">
      <c r="A107" s="129"/>
      <c r="B107" s="129"/>
    </row>
    <row r="108" spans="1:2" ht="16.5">
      <c r="A108" s="129"/>
      <c r="B108" s="129"/>
    </row>
    <row r="109" spans="1:2" ht="16.5">
      <c r="A109" s="129"/>
      <c r="B109" s="129"/>
    </row>
    <row r="110" spans="1:2" ht="16.5">
      <c r="A110" s="129"/>
      <c r="B110" s="129"/>
    </row>
    <row r="111" spans="1:2" ht="16.5">
      <c r="A111" s="129"/>
      <c r="B111" s="129"/>
    </row>
    <row r="112" spans="1:2" ht="16.5">
      <c r="A112" s="129"/>
      <c r="B112" s="129"/>
    </row>
    <row r="113" spans="1:2" ht="16.5">
      <c r="A113" s="129"/>
      <c r="B113" s="129"/>
    </row>
    <row r="114" spans="1:2" ht="16.5">
      <c r="A114" s="129"/>
      <c r="B114" s="129"/>
    </row>
    <row r="115" spans="1:2" ht="16.5">
      <c r="A115" s="129"/>
      <c r="B115" s="129"/>
    </row>
    <row r="116" spans="1:2" ht="16.5">
      <c r="A116" s="129"/>
      <c r="B116" s="129"/>
    </row>
    <row r="117" spans="1:2" ht="16.5">
      <c r="A117" s="129"/>
      <c r="B117" s="129"/>
    </row>
    <row r="118" spans="1:2" ht="16.5">
      <c r="A118" s="129"/>
      <c r="B118" s="129"/>
    </row>
    <row r="119" spans="1:2" ht="16.5">
      <c r="A119" s="129"/>
      <c r="B119" s="129"/>
    </row>
    <row r="120" spans="1:2" ht="16.5">
      <c r="A120" s="129"/>
      <c r="B120" s="129"/>
    </row>
    <row r="121" spans="1:2" ht="16.5">
      <c r="A121" s="129"/>
      <c r="B121" s="129"/>
    </row>
    <row r="122" spans="1:2" ht="16.5">
      <c r="A122" s="129"/>
      <c r="B122" s="129"/>
    </row>
    <row r="123" spans="1:2" ht="16.5">
      <c r="A123" s="129"/>
      <c r="B123" s="129"/>
    </row>
    <row r="124" spans="1:2" ht="16.5">
      <c r="A124" s="129"/>
      <c r="B124" s="129"/>
    </row>
    <row r="125" spans="1:2" ht="16.5">
      <c r="A125" s="129"/>
      <c r="B125" s="129"/>
    </row>
    <row r="126" spans="1:2" ht="16.5">
      <c r="A126" s="129"/>
      <c r="B126" s="129"/>
    </row>
    <row r="127" spans="1:2" ht="16.5">
      <c r="A127" s="129"/>
      <c r="B127" s="129"/>
    </row>
    <row r="128" spans="1:2" ht="16.5">
      <c r="A128" s="129"/>
      <c r="B128" s="129"/>
    </row>
    <row r="129" spans="1:2" ht="16.5">
      <c r="A129" s="129"/>
      <c r="B129" s="129"/>
    </row>
    <row r="130" spans="1:2" ht="16.5">
      <c r="A130" s="129"/>
      <c r="B130" s="129"/>
    </row>
    <row r="131" spans="1:2" ht="16.5">
      <c r="A131" s="129"/>
      <c r="B131" s="129"/>
    </row>
    <row r="132" spans="1:2" ht="16.5">
      <c r="A132" s="129"/>
      <c r="B132" s="129"/>
    </row>
    <row r="133" spans="1:2" ht="16.5">
      <c r="A133" s="129"/>
      <c r="B133" s="129"/>
    </row>
    <row r="134" spans="1:2" ht="16.5">
      <c r="A134" s="129"/>
      <c r="B134" s="129"/>
    </row>
    <row r="135" spans="1:2" ht="16.5">
      <c r="A135" s="129"/>
      <c r="B135" s="129"/>
    </row>
    <row r="136" spans="1:2" ht="16.5">
      <c r="A136" s="129"/>
      <c r="B136" s="129"/>
    </row>
    <row r="137" spans="1:2" ht="16.5">
      <c r="A137" s="129"/>
      <c r="B137" s="129"/>
    </row>
    <row r="138" spans="1:2" ht="16.5">
      <c r="A138" s="129"/>
      <c r="B138" s="129"/>
    </row>
    <row r="139" spans="1:2" ht="16.5">
      <c r="A139" s="129"/>
      <c r="B139" s="129"/>
    </row>
    <row r="140" spans="1:2" ht="16.5">
      <c r="A140" s="129"/>
      <c r="B140" s="129"/>
    </row>
    <row r="141" spans="1:2" ht="16.5">
      <c r="A141" s="129"/>
      <c r="B141" s="129"/>
    </row>
    <row r="142" spans="1:2" ht="16.5">
      <c r="A142" s="129"/>
      <c r="B142" s="129"/>
    </row>
    <row r="143" spans="1:2" ht="16.5">
      <c r="A143" s="129"/>
      <c r="B143" s="129"/>
    </row>
    <row r="144" spans="1:2" ht="16.5">
      <c r="A144" s="129"/>
      <c r="B144" s="129"/>
    </row>
    <row r="145" spans="1:2" ht="16.5">
      <c r="A145" s="129"/>
      <c r="B145" s="129"/>
    </row>
    <row r="146" spans="1:2" ht="16.5">
      <c r="A146" s="129"/>
      <c r="B146" s="129"/>
    </row>
    <row r="147" spans="1:2" ht="16.5">
      <c r="A147" s="129"/>
      <c r="B147" s="129"/>
    </row>
    <row r="148" spans="1:2" ht="16.5">
      <c r="A148" s="129"/>
      <c r="B148" s="129"/>
    </row>
    <row r="149" spans="1:2" ht="16.5">
      <c r="A149" s="129"/>
      <c r="B149" s="129"/>
    </row>
    <row r="150" spans="1:2" ht="16.5">
      <c r="A150" s="129"/>
      <c r="B150" s="129"/>
    </row>
    <row r="151" spans="1:2" ht="16.5">
      <c r="A151" s="129"/>
      <c r="B151" s="129"/>
    </row>
    <row r="152" spans="1:2" ht="16.5">
      <c r="A152" s="129"/>
      <c r="B152" s="129"/>
    </row>
    <row r="153" spans="1:2" ht="16.5">
      <c r="A153" s="129"/>
      <c r="B153" s="129"/>
    </row>
    <row r="154" spans="1:2" ht="16.5">
      <c r="A154" s="129"/>
      <c r="B154" s="129"/>
    </row>
    <row r="155" spans="1:2" ht="16.5">
      <c r="A155" s="129"/>
      <c r="B155" s="129"/>
    </row>
    <row r="156" spans="1:2" ht="16.5">
      <c r="A156" s="129"/>
      <c r="B156" s="129"/>
    </row>
    <row r="157" spans="1:2" ht="16.5">
      <c r="A157" s="129"/>
      <c r="B157" s="129"/>
    </row>
    <row r="158" spans="1:2" ht="16.5">
      <c r="A158" s="129"/>
      <c r="B158" s="129"/>
    </row>
    <row r="159" spans="1:2" ht="16.5">
      <c r="A159" s="129"/>
      <c r="B159" s="129"/>
    </row>
    <row r="160" spans="1:2" ht="16.5">
      <c r="A160" s="129"/>
      <c r="B160" s="129"/>
    </row>
    <row r="161" spans="1:2" ht="16.5">
      <c r="A161" s="129"/>
      <c r="B161" s="129"/>
    </row>
    <row r="162" spans="1:2" ht="16.5">
      <c r="A162" s="129"/>
      <c r="B162" s="129"/>
    </row>
    <row r="163" spans="1:2" ht="16.5">
      <c r="A163" s="129"/>
      <c r="B163" s="129"/>
    </row>
    <row r="164" spans="1:2" ht="16.5">
      <c r="A164" s="129"/>
      <c r="B164" s="129"/>
    </row>
    <row r="165" spans="1:2" ht="16.5">
      <c r="A165" s="129"/>
      <c r="B165" s="129"/>
    </row>
    <row r="166" spans="1:2" ht="16.5">
      <c r="A166" s="129"/>
      <c r="B166" s="129"/>
    </row>
    <row r="167" spans="1:2" ht="16.5">
      <c r="A167" s="129"/>
      <c r="B167" s="129"/>
    </row>
    <row r="168" spans="1:2" ht="16.5">
      <c r="A168" s="129"/>
      <c r="B168" s="129"/>
    </row>
    <row r="169" spans="1:2" ht="16.5">
      <c r="A169" s="129"/>
      <c r="B169" s="129"/>
    </row>
    <row r="170" spans="1:2" ht="16.5">
      <c r="A170" s="129"/>
      <c r="B170" s="129"/>
    </row>
    <row r="171" spans="1:2" ht="16.5">
      <c r="A171" s="129"/>
      <c r="B171" s="129"/>
    </row>
    <row r="172" spans="1:2" ht="16.5">
      <c r="A172" s="129"/>
      <c r="B172" s="129"/>
    </row>
    <row r="173" spans="1:2" ht="16.5">
      <c r="A173" s="129"/>
      <c r="B173" s="129"/>
    </row>
    <row r="174" spans="1:2" ht="16.5">
      <c r="A174" s="129"/>
      <c r="B174" s="129"/>
    </row>
    <row r="175" spans="1:2" ht="16.5">
      <c r="A175" s="129"/>
      <c r="B175" s="129"/>
    </row>
    <row r="176" spans="1:2" ht="16.5">
      <c r="A176" s="129"/>
      <c r="B176" s="129"/>
    </row>
    <row r="177" spans="1:2" ht="16.5">
      <c r="A177" s="129"/>
      <c r="B177" s="129"/>
    </row>
    <row r="178" spans="1:2" ht="16.5">
      <c r="A178" s="129"/>
      <c r="B178" s="129"/>
    </row>
    <row r="179" spans="1:2" ht="16.5">
      <c r="A179" s="129"/>
      <c r="B179" s="129"/>
    </row>
    <row r="180" spans="1:2" ht="16.5">
      <c r="A180" s="129"/>
      <c r="B180" s="129"/>
    </row>
    <row r="181" spans="1:2" ht="16.5">
      <c r="A181" s="129"/>
      <c r="B181" s="129"/>
    </row>
    <row r="182" spans="1:2" ht="16.5">
      <c r="A182" s="129"/>
      <c r="B182" s="129"/>
    </row>
    <row r="183" spans="1:2" ht="16.5">
      <c r="A183" s="129"/>
      <c r="B183" s="129"/>
    </row>
    <row r="184" spans="1:2" ht="16.5">
      <c r="A184" s="129"/>
      <c r="B184" s="129"/>
    </row>
    <row r="185" spans="1:2" ht="16.5">
      <c r="A185" s="129"/>
      <c r="B185" s="129"/>
    </row>
    <row r="186" spans="1:2" ht="16.5">
      <c r="A186" s="129"/>
      <c r="B186" s="129"/>
    </row>
    <row r="187" spans="1:2" ht="16.5">
      <c r="A187" s="129"/>
      <c r="B187" s="129"/>
    </row>
    <row r="188" spans="1:2" ht="16.5">
      <c r="A188" s="129"/>
      <c r="B188" s="129"/>
    </row>
    <row r="189" spans="1:2" ht="16.5">
      <c r="A189" s="129"/>
      <c r="B189" s="129"/>
    </row>
    <row r="190" spans="1:2" ht="16.5">
      <c r="A190" s="129"/>
      <c r="B190" s="129"/>
    </row>
    <row r="191" spans="1:2" ht="16.5">
      <c r="A191" s="129"/>
      <c r="B191" s="129"/>
    </row>
    <row r="192" spans="1:2" ht="16.5">
      <c r="A192" s="129"/>
      <c r="B192" s="129"/>
    </row>
    <row r="193" spans="1:2" ht="16.5">
      <c r="A193" s="129"/>
      <c r="B193" s="129"/>
    </row>
    <row r="194" spans="1:2" ht="16.5">
      <c r="A194" s="129"/>
      <c r="B194" s="129"/>
    </row>
    <row r="195" spans="1:2" ht="16.5">
      <c r="A195" s="129"/>
      <c r="B195" s="129"/>
    </row>
    <row r="196" spans="1:2" ht="16.5">
      <c r="A196" s="129"/>
      <c r="B196" s="129"/>
    </row>
    <row r="197" spans="1:2" ht="16.5">
      <c r="A197" s="129"/>
      <c r="B197" s="129"/>
    </row>
    <row r="198" spans="1:2" ht="16.5">
      <c r="A198" s="129"/>
      <c r="B198" s="129"/>
    </row>
    <row r="199" spans="1:2" ht="16.5">
      <c r="A199" s="129"/>
      <c r="B199" s="129"/>
    </row>
    <row r="200" spans="1:2" ht="16.5">
      <c r="A200" s="129"/>
      <c r="B200" s="129"/>
    </row>
    <row r="201" spans="1:2" ht="16.5">
      <c r="A201" s="129"/>
      <c r="B201" s="129"/>
    </row>
    <row r="202" spans="1:2" ht="16.5">
      <c r="A202" s="129"/>
      <c r="B202" s="129"/>
    </row>
    <row r="203" spans="1:2" ht="16.5">
      <c r="A203" s="129"/>
      <c r="B203" s="129"/>
    </row>
    <row r="204" spans="1:2" ht="16.5">
      <c r="A204" s="129"/>
      <c r="B204" s="129"/>
    </row>
    <row r="205" spans="1:2" ht="16.5">
      <c r="A205" s="129"/>
      <c r="B205" s="129"/>
    </row>
    <row r="206" spans="1:2" ht="16.5">
      <c r="A206" s="129"/>
      <c r="B206" s="129"/>
    </row>
    <row r="207" spans="1:2" ht="16.5">
      <c r="A207" s="129"/>
      <c r="B207" s="129"/>
    </row>
    <row r="208" spans="1:2" ht="16.5">
      <c r="A208" s="129"/>
      <c r="B208" s="129"/>
    </row>
    <row r="209" spans="1:2" ht="16.5">
      <c r="A209" s="129"/>
      <c r="B209" s="129"/>
    </row>
    <row r="210" spans="1:2" ht="16.5">
      <c r="A210" s="129"/>
      <c r="B210" s="129"/>
    </row>
    <row r="211" spans="1:2" ht="16.5">
      <c r="A211" s="129"/>
      <c r="B211" s="129"/>
    </row>
    <row r="212" spans="1:2" ht="16.5">
      <c r="A212" s="129"/>
      <c r="B212" s="129"/>
    </row>
    <row r="213" spans="1:2" ht="16.5">
      <c r="A213" s="129"/>
      <c r="B213" s="129"/>
    </row>
    <row r="214" spans="1:2" ht="16.5">
      <c r="A214" s="129"/>
      <c r="B214" s="129"/>
    </row>
    <row r="215" spans="1:2" ht="16.5">
      <c r="A215" s="129"/>
      <c r="B215" s="129"/>
    </row>
    <row r="216" spans="1:2" ht="16.5">
      <c r="A216" s="129"/>
      <c r="B216" s="129"/>
    </row>
    <row r="217" spans="1:2" ht="16.5">
      <c r="A217" s="129"/>
      <c r="B217" s="129"/>
    </row>
    <row r="218" spans="1:2" ht="16.5">
      <c r="A218" s="129"/>
      <c r="B218" s="129"/>
    </row>
    <row r="219" spans="1:2" ht="16.5">
      <c r="A219" s="129"/>
      <c r="B219" s="129"/>
    </row>
    <row r="220" spans="1:2" ht="16.5">
      <c r="A220" s="129"/>
      <c r="B220" s="129"/>
    </row>
    <row r="221" spans="1:2" ht="16.5">
      <c r="A221" s="129"/>
      <c r="B221" s="129"/>
    </row>
    <row r="222" spans="1:2" ht="16.5">
      <c r="A222" s="129"/>
      <c r="B222" s="129"/>
    </row>
    <row r="223" spans="1:2" ht="16.5">
      <c r="A223" s="129"/>
      <c r="B223" s="129"/>
    </row>
    <row r="224" spans="1:2" ht="16.5">
      <c r="A224" s="129"/>
      <c r="B224" s="129"/>
    </row>
    <row r="225" spans="1:2" ht="16.5">
      <c r="A225" s="129"/>
      <c r="B225" s="129"/>
    </row>
    <row r="226" spans="1:2" ht="16.5">
      <c r="A226" s="129"/>
      <c r="B226" s="129"/>
    </row>
    <row r="227" spans="1:2" ht="16.5">
      <c r="A227" s="129"/>
      <c r="B227" s="129"/>
    </row>
    <row r="228" spans="1:2" ht="16.5">
      <c r="A228" s="129"/>
      <c r="B228" s="129"/>
    </row>
    <row r="229" spans="1:2" ht="16.5">
      <c r="A229" s="129"/>
      <c r="B229" s="129"/>
    </row>
    <row r="230" spans="1:2" ht="16.5">
      <c r="A230" s="129"/>
      <c r="B230" s="129"/>
    </row>
    <row r="231" spans="1:2" ht="16.5">
      <c r="A231" s="129"/>
      <c r="B231" s="129"/>
    </row>
    <row r="232" spans="1:2" ht="16.5">
      <c r="A232" s="129"/>
      <c r="B232" s="129"/>
    </row>
    <row r="233" spans="1:2" ht="16.5">
      <c r="A233" s="129"/>
      <c r="B233" s="129"/>
    </row>
    <row r="234" spans="1:2" ht="16.5">
      <c r="A234" s="129"/>
      <c r="B234" s="129"/>
    </row>
    <row r="235" spans="1:2" ht="16.5">
      <c r="A235" s="129"/>
      <c r="B235" s="129"/>
    </row>
    <row r="236" spans="1:2" ht="16.5">
      <c r="A236" s="129"/>
      <c r="B236" s="129"/>
    </row>
    <row r="237" spans="1:2" ht="16.5">
      <c r="A237" s="129"/>
      <c r="B237" s="129"/>
    </row>
    <row r="238" spans="1:2" ht="16.5">
      <c r="A238" s="129"/>
      <c r="B238" s="129"/>
    </row>
    <row r="239" spans="1:2" ht="16.5">
      <c r="A239" s="129"/>
      <c r="B239" s="129"/>
    </row>
    <row r="240" spans="1:2" ht="16.5">
      <c r="A240" s="129"/>
      <c r="B240" s="129"/>
    </row>
    <row r="241" spans="1:2" ht="16.5">
      <c r="A241" s="129"/>
      <c r="B241" s="129"/>
    </row>
    <row r="242" spans="1:2" ht="16.5">
      <c r="A242" s="129"/>
      <c r="B242" s="129"/>
    </row>
    <row r="243" spans="1:2" ht="16.5">
      <c r="A243" s="129"/>
      <c r="B243" s="129"/>
    </row>
    <row r="244" spans="1:2" ht="16.5">
      <c r="A244" s="129"/>
      <c r="B244" s="129"/>
    </row>
    <row r="245" spans="1:2" ht="16.5">
      <c r="A245" s="129"/>
      <c r="B245" s="129"/>
    </row>
    <row r="246" spans="1:2" ht="16.5">
      <c r="A246" s="129"/>
      <c r="B246" s="129"/>
    </row>
    <row r="247" spans="1:2" ht="16.5">
      <c r="A247" s="129"/>
      <c r="B247" s="129"/>
    </row>
    <row r="248" spans="1:2" ht="16.5">
      <c r="A248" s="129"/>
      <c r="B248" s="129"/>
    </row>
    <row r="249" spans="1:2" ht="16.5">
      <c r="A249" s="129"/>
      <c r="B249" s="129"/>
    </row>
    <row r="250" spans="1:2" ht="16.5">
      <c r="A250" s="129"/>
      <c r="B250" s="129"/>
    </row>
    <row r="251" spans="1:2" ht="16.5">
      <c r="A251" s="129"/>
      <c r="B251" s="129"/>
    </row>
    <row r="252" spans="1:2" ht="16.5">
      <c r="A252" s="129"/>
      <c r="B252" s="129"/>
    </row>
    <row r="253" spans="1:2" ht="16.5">
      <c r="A253" s="129"/>
      <c r="B253" s="129"/>
    </row>
    <row r="254" spans="1:2" ht="16.5">
      <c r="A254" s="129"/>
      <c r="B254" s="129"/>
    </row>
    <row r="255" spans="1:2" ht="16.5">
      <c r="A255" s="129"/>
      <c r="B255" s="129"/>
    </row>
    <row r="256" spans="1:2" ht="16.5">
      <c r="A256" s="129"/>
      <c r="B256" s="129"/>
    </row>
    <row r="257" spans="1:2" ht="16.5">
      <c r="A257" s="129"/>
      <c r="B257" s="129"/>
    </row>
    <row r="258" spans="1:2" ht="16.5">
      <c r="A258" s="129"/>
      <c r="B258" s="129"/>
    </row>
    <row r="259" spans="1:2" ht="16.5">
      <c r="A259" s="129"/>
      <c r="B259" s="129"/>
    </row>
    <row r="260" spans="1:2" ht="16.5">
      <c r="A260" s="129"/>
      <c r="B260" s="129"/>
    </row>
    <row r="261" spans="1:2" ht="16.5">
      <c r="A261" s="129"/>
      <c r="B261" s="129"/>
    </row>
    <row r="262" spans="1:2" ht="16.5">
      <c r="A262" s="129"/>
      <c r="B262" s="129"/>
    </row>
    <row r="263" spans="1:2" ht="16.5">
      <c r="A263" s="129"/>
      <c r="B263" s="129"/>
    </row>
    <row r="264" spans="1:2" ht="16.5">
      <c r="A264" s="129"/>
      <c r="B264" s="129"/>
    </row>
    <row r="265" spans="1:2" ht="16.5">
      <c r="A265" s="129"/>
      <c r="B265" s="129"/>
    </row>
    <row r="266" spans="1:2" ht="16.5">
      <c r="A266" s="129"/>
      <c r="B266" s="129"/>
    </row>
    <row r="267" spans="1:2" ht="16.5">
      <c r="A267" s="129"/>
      <c r="B267" s="129"/>
    </row>
    <row r="268" spans="1:2" ht="16.5">
      <c r="A268" s="129"/>
      <c r="B268" s="129"/>
    </row>
    <row r="269" spans="1:2" ht="16.5">
      <c r="A269" s="129"/>
      <c r="B269" s="129"/>
    </row>
    <row r="270" spans="1:2" ht="16.5">
      <c r="A270" s="129"/>
      <c r="B270" s="129"/>
    </row>
    <row r="271" spans="1:2" ht="16.5">
      <c r="A271" s="129"/>
      <c r="B271" s="129"/>
    </row>
  </sheetData>
  <sheetProtection/>
  <mergeCells count="4">
    <mergeCell ref="C54:E54"/>
    <mergeCell ref="C47:E47"/>
    <mergeCell ref="C48:E48"/>
    <mergeCell ref="C49:E49"/>
  </mergeCells>
  <printOptions/>
  <pageMargins left="1" right="0.25" top="0.5" bottom="0.5" header="0.25" footer="0.25"/>
  <pageSetup horizontalDpi="600" verticalDpi="600" orientation="portrait" paperSize="9" scale="85" r:id="rId1"/>
  <headerFooter alignWithMargins="0">
    <oddFooter>&amp;R&amp;8Trang 2/2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H302"/>
  <sheetViews>
    <sheetView zoomScalePageLayoutView="0" workbookViewId="0" topLeftCell="B10">
      <pane xSplit="2" ySplit="3" topLeftCell="D23" activePane="bottomRight" state="frozen"/>
      <selection pane="topLeft" activeCell="B10" sqref="B10"/>
      <selection pane="topRight" activeCell="D10" sqref="D10"/>
      <selection pane="bottomLeft" activeCell="B13" sqref="B13"/>
      <selection pane="bottomRight" activeCell="B10" sqref="A1:IV16384"/>
    </sheetView>
  </sheetViews>
  <sheetFormatPr defaultColWidth="8.796875" defaultRowHeight="15"/>
  <cols>
    <col min="1" max="1" width="3.8984375" style="3" customWidth="1"/>
    <col min="2" max="2" width="47.19921875" style="3" customWidth="1"/>
    <col min="3" max="3" width="5" style="15" customWidth="1"/>
    <col min="4" max="4" width="6.5" style="15" customWidth="1"/>
    <col min="5" max="5" width="14.59765625" style="237" customWidth="1"/>
    <col min="6" max="6" width="13.59765625" style="20" customWidth="1"/>
    <col min="7" max="7" width="13.69921875" style="20" customWidth="1"/>
    <col min="8" max="8" width="13.59765625" style="20" customWidth="1"/>
    <col min="9" max="16384" width="9" style="3" customWidth="1"/>
  </cols>
  <sheetData>
    <row r="1" spans="1:7" ht="15.75">
      <c r="A1" s="20" t="s">
        <v>113</v>
      </c>
      <c r="G1" s="148" t="s">
        <v>182</v>
      </c>
    </row>
    <row r="2" spans="1:7" ht="14.25">
      <c r="A2" s="20" t="s">
        <v>114</v>
      </c>
      <c r="G2" s="148" t="s">
        <v>180</v>
      </c>
    </row>
    <row r="3" ht="14.25">
      <c r="G3" s="148" t="s">
        <v>181</v>
      </c>
    </row>
    <row r="4" spans="1:8" ht="15.75">
      <c r="A4" s="363" t="s">
        <v>280</v>
      </c>
      <c r="B4" s="363"/>
      <c r="C4" s="363"/>
      <c r="D4" s="363"/>
      <c r="E4" s="363"/>
      <c r="F4" s="363"/>
      <c r="G4" s="363"/>
      <c r="H4" s="363"/>
    </row>
    <row r="5" spans="1:8" ht="20.25" customHeight="1">
      <c r="A5" s="363" t="s">
        <v>276</v>
      </c>
      <c r="B5" s="363"/>
      <c r="C5" s="363"/>
      <c r="D5" s="363"/>
      <c r="E5" s="363"/>
      <c r="F5" s="363"/>
      <c r="G5" s="363"/>
      <c r="H5" s="363"/>
    </row>
    <row r="6" spans="1:8" ht="20.25" customHeight="1">
      <c r="A6" s="363" t="s">
        <v>55</v>
      </c>
      <c r="B6" s="363"/>
      <c r="C6" s="363"/>
      <c r="D6" s="363"/>
      <c r="E6" s="363"/>
      <c r="F6" s="363"/>
      <c r="G6" s="363"/>
      <c r="H6" s="363"/>
    </row>
    <row r="7" spans="1:8" ht="18.75" customHeight="1">
      <c r="A7" s="357" t="s">
        <v>56</v>
      </c>
      <c r="B7" s="357"/>
      <c r="C7" s="357"/>
      <c r="D7" s="357"/>
      <c r="E7" s="357"/>
      <c r="F7" s="357"/>
      <c r="G7" s="357"/>
      <c r="H7" s="357"/>
    </row>
    <row r="8" spans="2:8" ht="14.25">
      <c r="B8" s="53"/>
      <c r="C8" s="53"/>
      <c r="D8" s="53"/>
      <c r="E8" s="189"/>
      <c r="F8" s="189"/>
      <c r="G8" s="189"/>
      <c r="H8" s="189" t="s">
        <v>185</v>
      </c>
    </row>
    <row r="9" ht="17.25" customHeight="1"/>
    <row r="10" spans="1:8" ht="32.25" customHeight="1">
      <c r="A10" s="364" t="s">
        <v>88</v>
      </c>
      <c r="B10" s="364" t="s">
        <v>98</v>
      </c>
      <c r="C10" s="368" t="s">
        <v>35</v>
      </c>
      <c r="D10" s="368" t="s">
        <v>184</v>
      </c>
      <c r="E10" s="361" t="s">
        <v>57</v>
      </c>
      <c r="F10" s="362"/>
      <c r="G10" s="366" t="s">
        <v>321</v>
      </c>
      <c r="H10" s="367"/>
    </row>
    <row r="11" spans="1:8" ht="15.75">
      <c r="A11" s="365"/>
      <c r="B11" s="365"/>
      <c r="C11" s="369"/>
      <c r="D11" s="369"/>
      <c r="E11" s="236" t="s">
        <v>228</v>
      </c>
      <c r="F11" s="328" t="s">
        <v>229</v>
      </c>
      <c r="G11" s="329" t="s">
        <v>228</v>
      </c>
      <c r="H11" s="329" t="s">
        <v>229</v>
      </c>
    </row>
    <row r="12" spans="1:8" s="248" customFormat="1" ht="14.25">
      <c r="A12" s="334"/>
      <c r="B12" s="334">
        <v>1</v>
      </c>
      <c r="C12" s="334">
        <v>2</v>
      </c>
      <c r="D12" s="334">
        <v>3</v>
      </c>
      <c r="E12" s="335" t="s">
        <v>285</v>
      </c>
      <c r="F12" s="336">
        <v>5</v>
      </c>
      <c r="G12" s="336">
        <v>6</v>
      </c>
      <c r="H12" s="336" t="s">
        <v>355</v>
      </c>
    </row>
    <row r="13" spans="1:8" s="5" customFormat="1" ht="19.5" customHeight="1">
      <c r="A13" s="9">
        <v>1</v>
      </c>
      <c r="B13" s="9" t="s">
        <v>27</v>
      </c>
      <c r="C13" s="31" t="s">
        <v>99</v>
      </c>
      <c r="D13" s="32" t="s">
        <v>129</v>
      </c>
      <c r="E13" s="104">
        <v>119617179066</v>
      </c>
      <c r="F13" s="18">
        <v>66647092753</v>
      </c>
      <c r="G13" s="104">
        <v>211889009381</v>
      </c>
      <c r="H13" s="18">
        <v>158463056440</v>
      </c>
    </row>
    <row r="14" spans="1:8" s="5" customFormat="1" ht="19.5" customHeight="1">
      <c r="A14" s="9">
        <v>2</v>
      </c>
      <c r="B14" s="9" t="s">
        <v>31</v>
      </c>
      <c r="C14" s="31" t="s">
        <v>100</v>
      </c>
      <c r="D14" s="32" t="s">
        <v>130</v>
      </c>
      <c r="E14" s="104">
        <v>6192964</v>
      </c>
      <c r="F14" s="18">
        <v>85664464</v>
      </c>
      <c r="G14" s="104">
        <v>30339196</v>
      </c>
      <c r="H14" s="18">
        <v>192464706</v>
      </c>
    </row>
    <row r="15" spans="1:8" s="5" customFormat="1" ht="19.5" customHeight="1">
      <c r="A15" s="9">
        <v>3</v>
      </c>
      <c r="B15" s="9" t="s">
        <v>28</v>
      </c>
      <c r="C15" s="32">
        <v>10</v>
      </c>
      <c r="D15" s="32" t="s">
        <v>131</v>
      </c>
      <c r="E15" s="218">
        <v>119610986102</v>
      </c>
      <c r="F15" s="218">
        <v>66561428289</v>
      </c>
      <c r="G15" s="218">
        <v>211858670185</v>
      </c>
      <c r="H15" s="218">
        <v>158270591734</v>
      </c>
    </row>
    <row r="16" spans="1:8" ht="19.5" customHeight="1">
      <c r="A16" s="16">
        <v>4</v>
      </c>
      <c r="B16" s="9" t="s">
        <v>101</v>
      </c>
      <c r="C16" s="32">
        <v>11</v>
      </c>
      <c r="D16" s="32" t="s">
        <v>132</v>
      </c>
      <c r="E16" s="104">
        <v>99375877314</v>
      </c>
      <c r="F16" s="18">
        <v>53615378645</v>
      </c>
      <c r="G16" s="104">
        <v>172723812871</v>
      </c>
      <c r="H16" s="18">
        <v>117217495650</v>
      </c>
    </row>
    <row r="17" spans="1:8" s="5" customFormat="1" ht="19.5" customHeight="1">
      <c r="A17" s="9">
        <v>5</v>
      </c>
      <c r="B17" s="9" t="s">
        <v>29</v>
      </c>
      <c r="C17" s="32">
        <v>20</v>
      </c>
      <c r="D17" s="32"/>
      <c r="E17" s="218">
        <v>20235108788</v>
      </c>
      <c r="F17" s="218">
        <v>12946049644</v>
      </c>
      <c r="G17" s="218">
        <v>39134857314</v>
      </c>
      <c r="H17" s="218">
        <v>41053096084</v>
      </c>
    </row>
    <row r="18" spans="1:8" s="5" customFormat="1" ht="19.5" customHeight="1">
      <c r="A18" s="9">
        <v>6</v>
      </c>
      <c r="B18" s="9" t="s">
        <v>104</v>
      </c>
      <c r="C18" s="32">
        <v>21</v>
      </c>
      <c r="D18" s="32" t="s">
        <v>133</v>
      </c>
      <c r="E18" s="104">
        <v>2852406679</v>
      </c>
      <c r="F18" s="18">
        <v>7455404435</v>
      </c>
      <c r="G18" s="104">
        <v>6784237171</v>
      </c>
      <c r="H18" s="18">
        <v>10399255392</v>
      </c>
    </row>
    <row r="19" spans="1:8" s="5" customFormat="1" ht="19.5" customHeight="1">
      <c r="A19" s="9">
        <v>7</v>
      </c>
      <c r="B19" s="9" t="s">
        <v>30</v>
      </c>
      <c r="C19" s="32">
        <v>22</v>
      </c>
      <c r="D19" s="32" t="s">
        <v>134</v>
      </c>
      <c r="E19" s="104">
        <v>1892540140</v>
      </c>
      <c r="F19" s="18">
        <v>1896818764</v>
      </c>
      <c r="G19" s="104">
        <v>3612588460</v>
      </c>
      <c r="H19" s="18">
        <v>4613375339</v>
      </c>
    </row>
    <row r="20" spans="1:8" s="5" customFormat="1" ht="19.5" customHeight="1">
      <c r="A20" s="9"/>
      <c r="B20" s="16" t="s">
        <v>105</v>
      </c>
      <c r="C20" s="33">
        <v>23</v>
      </c>
      <c r="D20" s="84"/>
      <c r="E20" s="104">
        <v>908768654</v>
      </c>
      <c r="F20" s="18">
        <v>314680090</v>
      </c>
      <c r="G20" s="104">
        <v>1717803161</v>
      </c>
      <c r="H20" s="18">
        <v>641109011</v>
      </c>
    </row>
    <row r="21" spans="1:8" ht="19.5" customHeight="1">
      <c r="A21" s="9">
        <v>8</v>
      </c>
      <c r="B21" s="9" t="s">
        <v>102</v>
      </c>
      <c r="C21" s="32">
        <v>24</v>
      </c>
      <c r="D21" s="94"/>
      <c r="E21" s="104">
        <v>3456034920</v>
      </c>
      <c r="F21" s="18">
        <v>2467529891</v>
      </c>
      <c r="G21" s="104">
        <v>6174426518</v>
      </c>
      <c r="H21" s="18">
        <v>4992415021</v>
      </c>
    </row>
    <row r="22" spans="1:8" ht="19.5" customHeight="1">
      <c r="A22" s="9">
        <v>9</v>
      </c>
      <c r="B22" s="9" t="s">
        <v>103</v>
      </c>
      <c r="C22" s="32">
        <v>25</v>
      </c>
      <c r="D22" s="94"/>
      <c r="E22" s="104">
        <v>11435430146</v>
      </c>
      <c r="F22" s="18">
        <v>6941328783</v>
      </c>
      <c r="G22" s="104">
        <v>21298079497</v>
      </c>
      <c r="H22" s="18">
        <v>24000121377</v>
      </c>
    </row>
    <row r="23" spans="1:8" s="5" customFormat="1" ht="19.5" customHeight="1">
      <c r="A23" s="9">
        <v>10</v>
      </c>
      <c r="B23" s="9" t="s">
        <v>106</v>
      </c>
      <c r="C23" s="32">
        <v>30</v>
      </c>
      <c r="D23" s="94"/>
      <c r="E23" s="218">
        <v>6303510261</v>
      </c>
      <c r="F23" s="218">
        <v>9095776641</v>
      </c>
      <c r="G23" s="218">
        <v>14834000010</v>
      </c>
      <c r="H23" s="218">
        <v>17846439739</v>
      </c>
    </row>
    <row r="24" spans="1:8" ht="19.5" customHeight="1">
      <c r="A24" s="9">
        <v>11</v>
      </c>
      <c r="B24" s="9" t="s">
        <v>107</v>
      </c>
      <c r="C24" s="32">
        <v>31</v>
      </c>
      <c r="D24" s="32"/>
      <c r="E24" s="104">
        <v>163521278</v>
      </c>
      <c r="F24" s="18">
        <v>42999999</v>
      </c>
      <c r="G24" s="104">
        <v>355444804</v>
      </c>
      <c r="H24" s="18">
        <v>42999999</v>
      </c>
    </row>
    <row r="25" spans="1:8" ht="19.5" customHeight="1">
      <c r="A25" s="9">
        <v>12</v>
      </c>
      <c r="B25" s="9" t="s">
        <v>108</v>
      </c>
      <c r="C25" s="32">
        <v>32</v>
      </c>
      <c r="D25" s="32"/>
      <c r="E25" s="104">
        <v>0</v>
      </c>
      <c r="F25" s="18">
        <v>42066962</v>
      </c>
      <c r="G25" s="104">
        <v>1103328</v>
      </c>
      <c r="H25" s="18">
        <v>42066962</v>
      </c>
    </row>
    <row r="26" spans="1:8" ht="19.5" customHeight="1">
      <c r="A26" s="9">
        <v>13</v>
      </c>
      <c r="B26" s="9" t="s">
        <v>109</v>
      </c>
      <c r="C26" s="33">
        <v>40</v>
      </c>
      <c r="D26" s="33"/>
      <c r="E26" s="218">
        <v>163521278</v>
      </c>
      <c r="F26" s="218">
        <v>933037</v>
      </c>
      <c r="G26" s="218">
        <v>354341476</v>
      </c>
      <c r="H26" s="218">
        <v>933037</v>
      </c>
    </row>
    <row r="27" spans="1:8" s="21" customFormat="1" ht="19.5" customHeight="1">
      <c r="A27" s="87">
        <v>14</v>
      </c>
      <c r="B27" s="87" t="s">
        <v>118</v>
      </c>
      <c r="C27" s="85">
        <v>50</v>
      </c>
      <c r="D27" s="85"/>
      <c r="E27" s="218">
        <v>6467031539</v>
      </c>
      <c r="F27" s="218">
        <v>9096709678</v>
      </c>
      <c r="G27" s="218">
        <v>15188341486</v>
      </c>
      <c r="H27" s="218">
        <v>17847372776</v>
      </c>
    </row>
    <row r="28" spans="1:8" s="21" customFormat="1" ht="19.5" customHeight="1" hidden="1">
      <c r="A28" s="87"/>
      <c r="B28" s="92" t="s">
        <v>170</v>
      </c>
      <c r="C28" s="85"/>
      <c r="D28" s="85"/>
      <c r="E28" s="104">
        <v>115818190</v>
      </c>
      <c r="F28" s="18">
        <v>114622600</v>
      </c>
      <c r="G28" s="104">
        <v>215994390</v>
      </c>
      <c r="H28" s="18">
        <v>217381600</v>
      </c>
    </row>
    <row r="29" spans="1:8" s="21" customFormat="1" ht="19.5" customHeight="1" hidden="1">
      <c r="A29" s="87"/>
      <c r="B29" s="92" t="s">
        <v>16</v>
      </c>
      <c r="C29" s="85"/>
      <c r="D29" s="85"/>
      <c r="E29" s="104">
        <v>36625000</v>
      </c>
      <c r="F29" s="18">
        <v>0</v>
      </c>
      <c r="G29" s="104">
        <v>36625000</v>
      </c>
      <c r="H29" s="18">
        <v>0</v>
      </c>
    </row>
    <row r="30" spans="1:8" s="21" customFormat="1" ht="19.5" customHeight="1" hidden="1">
      <c r="A30" s="87"/>
      <c r="B30" s="92" t="s">
        <v>268</v>
      </c>
      <c r="C30" s="85"/>
      <c r="D30" s="85"/>
      <c r="E30" s="104">
        <v>0</v>
      </c>
      <c r="F30" s="18">
        <v>170864086</v>
      </c>
      <c r="G30" s="104">
        <v>0</v>
      </c>
      <c r="H30" s="18">
        <v>1220836482</v>
      </c>
    </row>
    <row r="31" spans="1:8" s="21" customFormat="1" ht="19.5" customHeight="1" hidden="1">
      <c r="A31" s="87"/>
      <c r="B31" s="92" t="s">
        <v>23</v>
      </c>
      <c r="C31" s="85"/>
      <c r="D31" s="85"/>
      <c r="E31" s="104">
        <v>0</v>
      </c>
      <c r="F31" s="18">
        <v>0</v>
      </c>
      <c r="G31" s="104">
        <v>0</v>
      </c>
      <c r="H31" s="18">
        <v>7000000</v>
      </c>
    </row>
    <row r="32" spans="1:8" s="21" customFormat="1" ht="19.5" customHeight="1" hidden="1">
      <c r="A32" s="87"/>
      <c r="B32" s="92" t="s">
        <v>270</v>
      </c>
      <c r="C32" s="85"/>
      <c r="D32" s="85"/>
      <c r="E32" s="104">
        <v>0</v>
      </c>
      <c r="F32" s="18">
        <v>0</v>
      </c>
      <c r="G32" s="104">
        <v>0</v>
      </c>
      <c r="H32" s="18">
        <v>43829000</v>
      </c>
    </row>
    <row r="33" spans="1:8" s="21" customFormat="1" ht="19.5" customHeight="1" hidden="1">
      <c r="A33" s="87"/>
      <c r="B33" s="92" t="s">
        <v>112</v>
      </c>
      <c r="C33" s="85"/>
      <c r="D33" s="85"/>
      <c r="E33" s="104">
        <v>421964000</v>
      </c>
      <c r="F33" s="18">
        <v>0</v>
      </c>
      <c r="G33" s="104">
        <v>421964000</v>
      </c>
      <c r="H33" s="18">
        <v>0</v>
      </c>
    </row>
    <row r="34" spans="1:8" s="21" customFormat="1" ht="19.5" customHeight="1" hidden="1">
      <c r="A34" s="87"/>
      <c r="B34" s="92" t="s">
        <v>230</v>
      </c>
      <c r="C34" s="17"/>
      <c r="D34" s="85"/>
      <c r="E34" s="104">
        <v>0</v>
      </c>
      <c r="F34" s="18">
        <v>0</v>
      </c>
      <c r="G34" s="104">
        <v>0</v>
      </c>
      <c r="H34" s="18">
        <v>1102876866</v>
      </c>
    </row>
    <row r="35" spans="1:8" s="21" customFormat="1" ht="19.5" customHeight="1" hidden="1">
      <c r="A35" s="87"/>
      <c r="B35" s="92" t="s">
        <v>259</v>
      </c>
      <c r="C35" s="17"/>
      <c r="D35" s="85"/>
      <c r="E35" s="104">
        <v>0</v>
      </c>
      <c r="F35" s="18">
        <v>0</v>
      </c>
      <c r="G35" s="104">
        <v>0</v>
      </c>
      <c r="H35" s="18">
        <v>0</v>
      </c>
    </row>
    <row r="36" spans="1:8" s="143" customFormat="1" ht="19.5" customHeight="1" hidden="1">
      <c r="A36" s="141"/>
      <c r="B36" s="144" t="s">
        <v>171</v>
      </c>
      <c r="C36" s="140"/>
      <c r="D36" s="142"/>
      <c r="E36" s="146">
        <v>6124260729</v>
      </c>
      <c r="F36" s="146">
        <v>9040468192</v>
      </c>
      <c r="G36" s="146">
        <v>14945746876</v>
      </c>
      <c r="H36" s="146">
        <v>15690212028</v>
      </c>
    </row>
    <row r="37" spans="1:8" ht="19.5" customHeight="1">
      <c r="A37" s="9">
        <v>15</v>
      </c>
      <c r="B37" s="9" t="s">
        <v>119</v>
      </c>
      <c r="C37" s="33">
        <v>51</v>
      </c>
      <c r="D37" s="33" t="s">
        <v>135</v>
      </c>
      <c r="E37" s="218">
        <v>1297180086</v>
      </c>
      <c r="F37" s="18">
        <v>2694036429</v>
      </c>
      <c r="G37" s="218">
        <v>3214803177</v>
      </c>
      <c r="H37" s="18">
        <v>4473991440</v>
      </c>
    </row>
    <row r="38" spans="1:8" ht="19.5" customHeight="1">
      <c r="A38" s="9">
        <v>16</v>
      </c>
      <c r="B38" s="9" t="s">
        <v>124</v>
      </c>
      <c r="C38" s="33">
        <v>52</v>
      </c>
      <c r="D38" s="33"/>
      <c r="E38" s="104">
        <v>0</v>
      </c>
      <c r="F38" s="18">
        <v>0</v>
      </c>
      <c r="G38" s="104">
        <v>0</v>
      </c>
      <c r="H38" s="18">
        <v>0</v>
      </c>
    </row>
    <row r="39" spans="1:8" ht="19.5" customHeight="1">
      <c r="A39" s="9">
        <v>17</v>
      </c>
      <c r="B39" s="9" t="s">
        <v>356</v>
      </c>
      <c r="C39" s="33">
        <v>53</v>
      </c>
      <c r="D39" s="33"/>
      <c r="E39" s="104">
        <v>467770192</v>
      </c>
      <c r="F39" s="18">
        <v>744156958</v>
      </c>
      <c r="G39" s="104">
        <v>1043267083</v>
      </c>
      <c r="H39" s="18">
        <v>1611995720</v>
      </c>
    </row>
    <row r="40" spans="1:8" ht="19.5" customHeight="1">
      <c r="A40" s="9">
        <v>18</v>
      </c>
      <c r="B40" s="9" t="s">
        <v>265</v>
      </c>
      <c r="C40" s="33">
        <v>54</v>
      </c>
      <c r="D40" s="33"/>
      <c r="E40" s="104">
        <v>829409894</v>
      </c>
      <c r="F40" s="18">
        <v>1949879471</v>
      </c>
      <c r="G40" s="104">
        <v>2171536094</v>
      </c>
      <c r="H40" s="18">
        <v>2861995720</v>
      </c>
    </row>
    <row r="41" spans="1:8" ht="19.5" customHeight="1">
      <c r="A41" s="11">
        <v>19</v>
      </c>
      <c r="B41" s="11" t="s">
        <v>273</v>
      </c>
      <c r="C41" s="249">
        <v>60</v>
      </c>
      <c r="D41" s="249"/>
      <c r="E41" s="337">
        <v>5637621645</v>
      </c>
      <c r="F41" s="337">
        <v>7146830207</v>
      </c>
      <c r="G41" s="337">
        <v>13016805392</v>
      </c>
      <c r="H41" s="337">
        <v>14985377056</v>
      </c>
    </row>
    <row r="42" spans="1:8" s="5" customFormat="1" ht="15.75" hidden="1">
      <c r="A42" s="14">
        <v>20</v>
      </c>
      <c r="B42" s="14" t="s">
        <v>121</v>
      </c>
      <c r="C42" s="333">
        <v>70</v>
      </c>
      <c r="D42" s="93"/>
      <c r="E42" s="103"/>
      <c r="F42" s="103"/>
      <c r="G42" s="103"/>
      <c r="H42" s="103"/>
    </row>
    <row r="43" spans="1:8" s="5" customFormat="1" ht="15.75" hidden="1">
      <c r="A43" s="9"/>
      <c r="B43" s="9" t="s">
        <v>128</v>
      </c>
      <c r="C43" s="33"/>
      <c r="D43" s="32"/>
      <c r="E43" s="104"/>
      <c r="F43" s="104"/>
      <c r="G43" s="104"/>
      <c r="H43" s="104"/>
    </row>
    <row r="44" ht="14.25" hidden="1"/>
    <row r="45" ht="14.25" hidden="1"/>
    <row r="46" spans="1:8" ht="15.75" hidden="1">
      <c r="A46" s="11"/>
      <c r="B46" s="11"/>
      <c r="C46" s="249"/>
      <c r="D46" s="249"/>
      <c r="E46" s="250">
        <v>0</v>
      </c>
      <c r="F46" s="250"/>
      <c r="G46" s="250"/>
      <c r="H46" s="250"/>
    </row>
    <row r="47" spans="2:7" ht="14.25">
      <c r="B47" s="3" t="s">
        <v>14</v>
      </c>
      <c r="F47" s="238"/>
      <c r="G47" s="238"/>
    </row>
    <row r="48" spans="7:8" ht="14.25" hidden="1">
      <c r="G48" s="234" t="s">
        <v>258</v>
      </c>
      <c r="H48" s="145"/>
    </row>
    <row r="49" spans="2:8" ht="15.75" hidden="1">
      <c r="B49" s="3" t="s">
        <v>283</v>
      </c>
      <c r="C49" s="5"/>
      <c r="G49" s="331" t="s">
        <v>301</v>
      </c>
      <c r="H49" s="330"/>
    </row>
    <row r="50" spans="2:8" ht="14.25" hidden="1">
      <c r="B50" s="6"/>
      <c r="F50" s="221"/>
      <c r="G50" s="221"/>
      <c r="H50" s="221"/>
    </row>
    <row r="51" spans="2:6" ht="14.25" hidden="1">
      <c r="B51" s="6"/>
      <c r="F51" s="237"/>
    </row>
    <row r="52" spans="2:6" ht="14.25" hidden="1">
      <c r="B52" s="6"/>
      <c r="F52" s="237"/>
    </row>
    <row r="53" ht="14.25" hidden="1">
      <c r="F53" s="237"/>
    </row>
    <row r="54" ht="14.25" hidden="1">
      <c r="F54" s="237"/>
    </row>
    <row r="55" ht="14.25" hidden="1">
      <c r="F55" s="237"/>
    </row>
    <row r="56" spans="2:8" ht="14.25" hidden="1">
      <c r="B56" s="3" t="s">
        <v>271</v>
      </c>
      <c r="C56" s="3"/>
      <c r="E56" s="217"/>
      <c r="F56" s="217"/>
      <c r="G56" s="217" t="s">
        <v>282</v>
      </c>
      <c r="H56" s="217"/>
    </row>
    <row r="57" spans="3:8" ht="14.25">
      <c r="C57" s="3"/>
      <c r="E57" s="217"/>
      <c r="F57" s="217"/>
      <c r="G57" s="217"/>
      <c r="H57" s="217"/>
    </row>
    <row r="58" spans="1:8" ht="16.5">
      <c r="A58" s="37"/>
      <c r="B58" s="24"/>
      <c r="C58" s="24"/>
      <c r="D58" s="137"/>
      <c r="E58" s="137"/>
      <c r="F58" s="360" t="s">
        <v>20</v>
      </c>
      <c r="G58" s="360"/>
      <c r="H58" s="360"/>
    </row>
    <row r="59" spans="1:8" ht="17.25">
      <c r="A59" s="191" t="s">
        <v>142</v>
      </c>
      <c r="B59" s="176"/>
      <c r="C59" s="176" t="s">
        <v>277</v>
      </c>
      <c r="D59" s="190"/>
      <c r="E59" s="338"/>
      <c r="F59" s="358" t="s">
        <v>278</v>
      </c>
      <c r="G59" s="358"/>
      <c r="H59" s="358"/>
    </row>
    <row r="60" spans="1:6" ht="17.25">
      <c r="A60" s="191"/>
      <c r="B60" s="24"/>
      <c r="C60" s="193"/>
      <c r="D60" s="24"/>
      <c r="E60" s="175"/>
      <c r="F60" s="175"/>
    </row>
    <row r="61" spans="1:6" ht="16.5">
      <c r="A61" s="36"/>
      <c r="B61" s="24"/>
      <c r="C61" s="24"/>
      <c r="D61" s="24"/>
      <c r="E61" s="24"/>
      <c r="F61" s="24"/>
    </row>
    <row r="62" spans="1:6" ht="16.5">
      <c r="A62" s="36"/>
      <c r="B62" s="24"/>
      <c r="C62" s="24"/>
      <c r="D62" s="24"/>
      <c r="E62" s="24"/>
      <c r="F62" s="24"/>
    </row>
    <row r="63" spans="1:6" ht="16.5">
      <c r="A63" s="36"/>
      <c r="B63" s="24"/>
      <c r="C63" s="24"/>
      <c r="D63" s="24"/>
      <c r="E63" s="24"/>
      <c r="F63" s="24"/>
    </row>
    <row r="64" spans="1:8" s="251" customFormat="1" ht="16.5">
      <c r="A64" s="105" t="s">
        <v>143</v>
      </c>
      <c r="B64" s="24"/>
      <c r="C64" s="24" t="s">
        <v>144</v>
      </c>
      <c r="D64" s="24"/>
      <c r="E64" s="175"/>
      <c r="F64" s="359" t="s">
        <v>279</v>
      </c>
      <c r="G64" s="359"/>
      <c r="H64" s="359"/>
    </row>
    <row r="65" spans="3:8" s="251" customFormat="1" ht="14.25">
      <c r="C65" s="96"/>
      <c r="D65" s="96"/>
      <c r="E65" s="235"/>
      <c r="F65" s="174"/>
      <c r="G65" s="174"/>
      <c r="H65" s="174"/>
    </row>
    <row r="66" spans="3:8" s="251" customFormat="1" ht="14.25">
      <c r="C66" s="96"/>
      <c r="D66" s="96"/>
      <c r="E66" s="235"/>
      <c r="F66" s="174"/>
      <c r="G66" s="174"/>
      <c r="H66" s="174"/>
    </row>
    <row r="67" spans="3:8" s="251" customFormat="1" ht="14.25">
      <c r="C67" s="96"/>
      <c r="D67" s="96"/>
      <c r="E67" s="235"/>
      <c r="F67" s="174"/>
      <c r="G67" s="174"/>
      <c r="H67" s="174"/>
    </row>
    <row r="68" spans="3:8" s="251" customFormat="1" ht="14.25">
      <c r="C68" s="96"/>
      <c r="D68" s="96"/>
      <c r="E68" s="235"/>
      <c r="F68" s="174"/>
      <c r="G68" s="174"/>
      <c r="H68" s="174"/>
    </row>
    <row r="69" spans="3:8" s="251" customFormat="1" ht="14.25">
      <c r="C69" s="96"/>
      <c r="D69" s="96"/>
      <c r="E69" s="235"/>
      <c r="F69" s="174"/>
      <c r="G69" s="174"/>
      <c r="H69" s="174"/>
    </row>
    <row r="70" spans="3:8" s="251" customFormat="1" ht="14.25">
      <c r="C70" s="96"/>
      <c r="D70" s="96"/>
      <c r="E70" s="235"/>
      <c r="F70" s="174"/>
      <c r="G70" s="174"/>
      <c r="H70" s="174"/>
    </row>
    <row r="71" spans="3:8" s="251" customFormat="1" ht="14.25">
      <c r="C71" s="96"/>
      <c r="D71" s="96"/>
      <c r="E71" s="235"/>
      <c r="F71" s="174"/>
      <c r="G71" s="174"/>
      <c r="H71" s="174"/>
    </row>
    <row r="72" spans="3:8" s="251" customFormat="1" ht="14.25">
      <c r="C72" s="96"/>
      <c r="D72" s="96"/>
      <c r="E72" s="235"/>
      <c r="F72" s="174"/>
      <c r="G72" s="174"/>
      <c r="H72" s="174"/>
    </row>
    <row r="73" spans="3:8" s="251" customFormat="1" ht="14.25">
      <c r="C73" s="96"/>
      <c r="D73" s="96"/>
      <c r="E73" s="235"/>
      <c r="F73" s="174"/>
      <c r="G73" s="174"/>
      <c r="H73" s="174"/>
    </row>
    <row r="74" spans="3:8" s="251" customFormat="1" ht="14.25">
      <c r="C74" s="96"/>
      <c r="D74" s="96"/>
      <c r="E74" s="235"/>
      <c r="F74" s="174"/>
      <c r="G74" s="174"/>
      <c r="H74" s="174"/>
    </row>
    <row r="75" spans="3:8" s="251" customFormat="1" ht="14.25">
      <c r="C75" s="96"/>
      <c r="D75" s="96"/>
      <c r="E75" s="235"/>
      <c r="F75" s="174"/>
      <c r="G75" s="174"/>
      <c r="H75" s="174"/>
    </row>
    <row r="76" spans="3:8" s="251" customFormat="1" ht="14.25">
      <c r="C76" s="96"/>
      <c r="D76" s="96"/>
      <c r="E76" s="235"/>
      <c r="F76" s="174"/>
      <c r="G76" s="174"/>
      <c r="H76" s="174"/>
    </row>
    <row r="77" spans="3:8" s="251" customFormat="1" ht="14.25">
      <c r="C77" s="96"/>
      <c r="D77" s="96"/>
      <c r="E77" s="235"/>
      <c r="F77" s="174"/>
      <c r="G77" s="174"/>
      <c r="H77" s="174"/>
    </row>
    <row r="78" spans="3:8" s="251" customFormat="1" ht="14.25">
      <c r="C78" s="96"/>
      <c r="D78" s="96"/>
      <c r="E78" s="235"/>
      <c r="F78" s="174"/>
      <c r="G78" s="174"/>
      <c r="H78" s="174"/>
    </row>
    <row r="79" spans="3:8" s="251" customFormat="1" ht="14.25">
      <c r="C79" s="96"/>
      <c r="D79" s="96"/>
      <c r="E79" s="235"/>
      <c r="F79" s="174"/>
      <c r="G79" s="174"/>
      <c r="H79" s="174"/>
    </row>
    <row r="80" spans="3:8" s="251" customFormat="1" ht="14.25">
      <c r="C80" s="96"/>
      <c r="D80" s="96"/>
      <c r="E80" s="235"/>
      <c r="F80" s="174"/>
      <c r="G80" s="174"/>
      <c r="H80" s="174"/>
    </row>
    <row r="81" spans="3:8" s="251" customFormat="1" ht="14.25">
      <c r="C81" s="96"/>
      <c r="D81" s="96"/>
      <c r="E81" s="235"/>
      <c r="F81" s="174"/>
      <c r="G81" s="174"/>
      <c r="H81" s="174"/>
    </row>
    <row r="82" spans="3:8" s="251" customFormat="1" ht="14.25">
      <c r="C82" s="96"/>
      <c r="D82" s="96"/>
      <c r="E82" s="235"/>
      <c r="F82" s="174"/>
      <c r="G82" s="174"/>
      <c r="H82" s="174"/>
    </row>
    <row r="83" spans="1:6" ht="14.25">
      <c r="A83" s="251"/>
      <c r="B83" s="251"/>
      <c r="C83" s="96"/>
      <c r="D83" s="96"/>
      <c r="E83" s="235"/>
      <c r="F83" s="174"/>
    </row>
    <row r="84" spans="1:6" ht="14.25">
      <c r="A84" s="251"/>
      <c r="B84" s="251"/>
      <c r="C84" s="96"/>
      <c r="D84" s="96"/>
      <c r="E84" s="235"/>
      <c r="F84" s="174"/>
    </row>
    <row r="85" spans="1:6" ht="14.25">
      <c r="A85" s="251"/>
      <c r="B85" s="251"/>
      <c r="C85" s="96"/>
      <c r="D85" s="96"/>
      <c r="E85" s="235"/>
      <c r="F85" s="174"/>
    </row>
    <row r="86" spans="1:6" ht="14.25">
      <c r="A86" s="251"/>
      <c r="B86" s="251"/>
      <c r="C86" s="96"/>
      <c r="D86" s="96"/>
      <c r="E86" s="235"/>
      <c r="F86" s="174"/>
    </row>
    <row r="87" spans="1:6" ht="14.25">
      <c r="A87" s="251"/>
      <c r="B87" s="251"/>
      <c r="C87" s="96"/>
      <c r="D87" s="96"/>
      <c r="E87" s="235"/>
      <c r="F87" s="174"/>
    </row>
    <row r="88" spans="1:6" ht="14.25">
      <c r="A88" s="251"/>
      <c r="B88" s="251"/>
      <c r="C88" s="96"/>
      <c r="D88" s="96"/>
      <c r="E88" s="235"/>
      <c r="F88" s="174"/>
    </row>
    <row r="89" spans="1:6" ht="14.25">
      <c r="A89" s="251"/>
      <c r="B89" s="251"/>
      <c r="C89" s="96"/>
      <c r="D89" s="96"/>
      <c r="E89" s="235"/>
      <c r="F89" s="174"/>
    </row>
    <row r="90" spans="1:6" ht="14.25">
      <c r="A90" s="251"/>
      <c r="B90" s="251"/>
      <c r="C90" s="96"/>
      <c r="D90" s="96"/>
      <c r="E90" s="235"/>
      <c r="F90" s="174"/>
    </row>
    <row r="91" spans="1:6" ht="14.25">
      <c r="A91" s="251"/>
      <c r="B91" s="251"/>
      <c r="C91" s="96"/>
      <c r="D91" s="96"/>
      <c r="E91" s="235"/>
      <c r="F91" s="174"/>
    </row>
    <row r="92" spans="1:6" ht="14.25">
      <c r="A92" s="251"/>
      <c r="B92" s="251"/>
      <c r="C92" s="96"/>
      <c r="D92" s="96"/>
      <c r="E92" s="235"/>
      <c r="F92" s="174"/>
    </row>
    <row r="93" spans="1:6" ht="14.25">
      <c r="A93" s="251"/>
      <c r="B93" s="251"/>
      <c r="C93" s="96"/>
      <c r="D93" s="96"/>
      <c r="E93" s="235"/>
      <c r="F93" s="174"/>
    </row>
    <row r="94" spans="1:6" ht="14.25">
      <c r="A94" s="251"/>
      <c r="B94" s="251"/>
      <c r="C94" s="96"/>
      <c r="D94" s="96"/>
      <c r="E94" s="235"/>
      <c r="F94" s="174"/>
    </row>
    <row r="95" spans="1:6" ht="14.25">
      <c r="A95" s="251"/>
      <c r="B95" s="251"/>
      <c r="C95" s="96"/>
      <c r="D95" s="96"/>
      <c r="E95" s="235"/>
      <c r="F95" s="174"/>
    </row>
    <row r="96" spans="1:6" ht="14.25">
      <c r="A96" s="251"/>
      <c r="B96" s="251"/>
      <c r="C96" s="96"/>
      <c r="D96" s="96"/>
      <c r="E96" s="235"/>
      <c r="F96" s="174"/>
    </row>
    <row r="97" spans="1:6" ht="14.25">
      <c r="A97" s="251"/>
      <c r="B97" s="251"/>
      <c r="C97" s="96"/>
      <c r="D97" s="96"/>
      <c r="E97" s="235"/>
      <c r="F97" s="174"/>
    </row>
    <row r="98" spans="1:6" ht="14.25">
      <c r="A98" s="251"/>
      <c r="B98" s="251"/>
      <c r="C98" s="96"/>
      <c r="D98" s="96"/>
      <c r="E98" s="235"/>
      <c r="F98" s="174"/>
    </row>
    <row r="99" spans="1:6" ht="14.25">
      <c r="A99" s="251"/>
      <c r="B99" s="251"/>
      <c r="C99" s="96"/>
      <c r="D99" s="96"/>
      <c r="E99" s="235"/>
      <c r="F99" s="174"/>
    </row>
    <row r="100" spans="1:6" ht="14.25">
      <c r="A100" s="251"/>
      <c r="B100" s="251"/>
      <c r="C100" s="96"/>
      <c r="D100" s="96"/>
      <c r="E100" s="235"/>
      <c r="F100" s="174"/>
    </row>
    <row r="101" spans="1:6" ht="14.25">
      <c r="A101" s="251"/>
      <c r="B101" s="251"/>
      <c r="C101" s="96"/>
      <c r="D101" s="96"/>
      <c r="E101" s="235"/>
      <c r="F101" s="174"/>
    </row>
    <row r="102" spans="1:6" ht="14.25">
      <c r="A102" s="251"/>
      <c r="B102" s="251"/>
      <c r="C102" s="96"/>
      <c r="D102" s="96"/>
      <c r="E102" s="235"/>
      <c r="F102" s="174"/>
    </row>
    <row r="103" spans="1:6" ht="14.25">
      <c r="A103" s="251"/>
      <c r="B103" s="251"/>
      <c r="C103" s="96"/>
      <c r="D103" s="96"/>
      <c r="E103" s="235"/>
      <c r="F103" s="174"/>
    </row>
    <row r="104" spans="1:6" ht="14.25">
      <c r="A104" s="251"/>
      <c r="B104" s="251"/>
      <c r="C104" s="96"/>
      <c r="D104" s="96"/>
      <c r="E104" s="235"/>
      <c r="F104" s="174"/>
    </row>
    <row r="105" spans="1:6" ht="14.25">
      <c r="A105" s="251"/>
      <c r="B105" s="251"/>
      <c r="C105" s="96"/>
      <c r="D105" s="96"/>
      <c r="E105" s="235"/>
      <c r="F105" s="174"/>
    </row>
    <row r="106" spans="1:6" ht="14.25">
      <c r="A106" s="251"/>
      <c r="B106" s="251"/>
      <c r="C106" s="96"/>
      <c r="D106" s="96"/>
      <c r="E106" s="235"/>
      <c r="F106" s="174"/>
    </row>
    <row r="107" spans="1:6" ht="14.25">
      <c r="A107" s="251"/>
      <c r="B107" s="251"/>
      <c r="C107" s="96"/>
      <c r="D107" s="96"/>
      <c r="E107" s="235"/>
      <c r="F107" s="174"/>
    </row>
    <row r="108" spans="1:6" ht="14.25">
      <c r="A108" s="251"/>
      <c r="B108" s="251"/>
      <c r="C108" s="96"/>
      <c r="D108" s="96"/>
      <c r="E108" s="235"/>
      <c r="F108" s="174"/>
    </row>
    <row r="109" spans="1:6" ht="14.25">
      <c r="A109" s="251"/>
      <c r="B109" s="251"/>
      <c r="C109" s="96"/>
      <c r="D109" s="96"/>
      <c r="E109" s="235"/>
      <c r="F109" s="174"/>
    </row>
    <row r="110" spans="1:6" ht="14.25">
      <c r="A110" s="251"/>
      <c r="B110" s="251"/>
      <c r="C110" s="96"/>
      <c r="D110" s="96"/>
      <c r="E110" s="235"/>
      <c r="F110" s="174"/>
    </row>
    <row r="111" spans="1:6" ht="14.25">
      <c r="A111" s="251"/>
      <c r="B111" s="251"/>
      <c r="C111" s="96"/>
      <c r="D111" s="96"/>
      <c r="E111" s="235"/>
      <c r="F111" s="174"/>
    </row>
    <row r="112" spans="1:6" ht="14.25">
      <c r="A112" s="251"/>
      <c r="B112" s="251"/>
      <c r="C112" s="96"/>
      <c r="D112" s="96"/>
      <c r="E112" s="235"/>
      <c r="F112" s="174"/>
    </row>
    <row r="113" spans="1:6" ht="14.25">
      <c r="A113" s="251"/>
      <c r="B113" s="251"/>
      <c r="C113" s="96"/>
      <c r="D113" s="96"/>
      <c r="E113" s="235"/>
      <c r="F113" s="174"/>
    </row>
    <row r="114" spans="1:6" ht="14.25">
      <c r="A114" s="251"/>
      <c r="B114" s="251"/>
      <c r="C114" s="96"/>
      <c r="D114" s="96"/>
      <c r="E114" s="235"/>
      <c r="F114" s="174"/>
    </row>
    <row r="115" spans="1:6" ht="14.25">
      <c r="A115" s="251"/>
      <c r="B115" s="251"/>
      <c r="C115" s="96"/>
      <c r="D115" s="96"/>
      <c r="E115" s="235"/>
      <c r="F115" s="174"/>
    </row>
    <row r="116" spans="1:6" ht="14.25">
      <c r="A116" s="251"/>
      <c r="B116" s="251"/>
      <c r="C116" s="96"/>
      <c r="D116" s="96"/>
      <c r="E116" s="235"/>
      <c r="F116" s="174"/>
    </row>
    <row r="117" spans="1:6" ht="14.25">
      <c r="A117" s="251"/>
      <c r="B117" s="251"/>
      <c r="C117" s="96"/>
      <c r="D117" s="96"/>
      <c r="E117" s="235"/>
      <c r="F117" s="174"/>
    </row>
    <row r="118" spans="1:6" ht="14.25">
      <c r="A118" s="251"/>
      <c r="B118" s="251"/>
      <c r="C118" s="96"/>
      <c r="D118" s="96"/>
      <c r="E118" s="235"/>
      <c r="F118" s="174"/>
    </row>
    <row r="119" spans="1:6" ht="14.25">
      <c r="A119" s="251"/>
      <c r="B119" s="251"/>
      <c r="C119" s="96"/>
      <c r="D119" s="96"/>
      <c r="E119" s="235"/>
      <c r="F119" s="174"/>
    </row>
    <row r="120" spans="1:6" ht="14.25">
      <c r="A120" s="251"/>
      <c r="B120" s="251"/>
      <c r="C120" s="96"/>
      <c r="D120" s="96"/>
      <c r="E120" s="235"/>
      <c r="F120" s="174"/>
    </row>
    <row r="121" spans="1:6" ht="14.25">
      <c r="A121" s="251"/>
      <c r="B121" s="251"/>
      <c r="C121" s="96"/>
      <c r="D121" s="96"/>
      <c r="E121" s="235"/>
      <c r="F121" s="174"/>
    </row>
    <row r="122" spans="1:6" ht="14.25">
      <c r="A122" s="251"/>
      <c r="B122" s="251"/>
      <c r="C122" s="96"/>
      <c r="D122" s="96"/>
      <c r="E122" s="235"/>
      <c r="F122" s="174"/>
    </row>
    <row r="123" spans="1:6" ht="14.25">
      <c r="A123" s="251"/>
      <c r="B123" s="251"/>
      <c r="C123" s="96"/>
      <c r="D123" s="96"/>
      <c r="E123" s="235"/>
      <c r="F123" s="174"/>
    </row>
    <row r="124" spans="1:6" ht="14.25">
      <c r="A124" s="251"/>
      <c r="B124" s="251"/>
      <c r="C124" s="96"/>
      <c r="D124" s="96"/>
      <c r="E124" s="235"/>
      <c r="F124" s="174"/>
    </row>
    <row r="125" spans="1:6" ht="14.25">
      <c r="A125" s="251"/>
      <c r="B125" s="251"/>
      <c r="C125" s="96"/>
      <c r="D125" s="96"/>
      <c r="E125" s="235"/>
      <c r="F125" s="174"/>
    </row>
    <row r="126" spans="1:6" ht="14.25">
      <c r="A126" s="251"/>
      <c r="B126" s="251"/>
      <c r="C126" s="96"/>
      <c r="D126" s="96"/>
      <c r="E126" s="235"/>
      <c r="F126" s="174"/>
    </row>
    <row r="127" spans="1:6" ht="14.25">
      <c r="A127" s="251"/>
      <c r="B127" s="251"/>
      <c r="C127" s="96"/>
      <c r="D127" s="96"/>
      <c r="E127" s="235"/>
      <c r="F127" s="174"/>
    </row>
    <row r="128" spans="1:6" ht="14.25">
      <c r="A128" s="251"/>
      <c r="B128" s="251"/>
      <c r="C128" s="96"/>
      <c r="D128" s="96"/>
      <c r="E128" s="235"/>
      <c r="F128" s="174"/>
    </row>
    <row r="129" spans="1:6" ht="14.25">
      <c r="A129" s="251"/>
      <c r="B129" s="251"/>
      <c r="C129" s="96"/>
      <c r="D129" s="96"/>
      <c r="E129" s="235"/>
      <c r="F129" s="174"/>
    </row>
    <row r="130" spans="1:6" ht="14.25">
      <c r="A130" s="251"/>
      <c r="B130" s="251"/>
      <c r="C130" s="96"/>
      <c r="D130" s="96"/>
      <c r="E130" s="235"/>
      <c r="F130" s="174"/>
    </row>
    <row r="131" spans="1:6" ht="14.25">
      <c r="A131" s="251"/>
      <c r="B131" s="251"/>
      <c r="C131" s="96"/>
      <c r="D131" s="96"/>
      <c r="E131" s="235"/>
      <c r="F131" s="174"/>
    </row>
    <row r="132" spans="1:6" ht="14.25">
      <c r="A132" s="251"/>
      <c r="B132" s="251"/>
      <c r="C132" s="96"/>
      <c r="D132" s="96"/>
      <c r="E132" s="235"/>
      <c r="F132" s="174"/>
    </row>
    <row r="133" spans="1:6" ht="14.25">
      <c r="A133" s="251"/>
      <c r="B133" s="251"/>
      <c r="C133" s="96"/>
      <c r="D133" s="96"/>
      <c r="E133" s="235"/>
      <c r="F133" s="174"/>
    </row>
    <row r="134" spans="1:6" ht="14.25">
      <c r="A134" s="251"/>
      <c r="B134" s="251"/>
      <c r="C134" s="96"/>
      <c r="D134" s="96"/>
      <c r="E134" s="235"/>
      <c r="F134" s="174"/>
    </row>
    <row r="135" spans="1:6" ht="14.25">
      <c r="A135" s="251"/>
      <c r="B135" s="251"/>
      <c r="C135" s="96"/>
      <c r="D135" s="96"/>
      <c r="E135" s="235"/>
      <c r="F135" s="174"/>
    </row>
    <row r="136" spans="1:6" ht="14.25">
      <c r="A136" s="251"/>
      <c r="B136" s="251"/>
      <c r="C136" s="96"/>
      <c r="D136" s="96"/>
      <c r="E136" s="235"/>
      <c r="F136" s="174"/>
    </row>
    <row r="137" spans="1:6" ht="14.25">
      <c r="A137" s="251"/>
      <c r="B137" s="251"/>
      <c r="C137" s="96"/>
      <c r="D137" s="96"/>
      <c r="E137" s="235"/>
      <c r="F137" s="174"/>
    </row>
    <row r="138" spans="1:6" ht="14.25">
      <c r="A138" s="251"/>
      <c r="B138" s="251"/>
      <c r="C138" s="96"/>
      <c r="D138" s="96"/>
      <c r="E138" s="235"/>
      <c r="F138" s="174"/>
    </row>
    <row r="139" spans="1:6" ht="14.25">
      <c r="A139" s="251"/>
      <c r="B139" s="251"/>
      <c r="C139" s="96"/>
      <c r="D139" s="96"/>
      <c r="E139" s="235"/>
      <c r="F139" s="174"/>
    </row>
    <row r="140" spans="1:6" ht="14.25">
      <c r="A140" s="251"/>
      <c r="B140" s="251"/>
      <c r="C140" s="96"/>
      <c r="D140" s="96"/>
      <c r="E140" s="235"/>
      <c r="F140" s="174"/>
    </row>
    <row r="141" spans="1:6" ht="14.25">
      <c r="A141" s="251"/>
      <c r="B141" s="251"/>
      <c r="C141" s="96"/>
      <c r="D141" s="96"/>
      <c r="E141" s="235"/>
      <c r="F141" s="174"/>
    </row>
    <row r="142" spans="1:6" ht="14.25">
      <c r="A142" s="251"/>
      <c r="B142" s="251"/>
      <c r="C142" s="96"/>
      <c r="D142" s="96"/>
      <c r="E142" s="235"/>
      <c r="F142" s="174"/>
    </row>
    <row r="143" spans="1:6" ht="14.25">
      <c r="A143" s="251"/>
      <c r="B143" s="251"/>
      <c r="C143" s="96"/>
      <c r="D143" s="96"/>
      <c r="E143" s="235"/>
      <c r="F143" s="174"/>
    </row>
    <row r="144" spans="1:6" ht="14.25">
      <c r="A144" s="251"/>
      <c r="B144" s="251"/>
      <c r="C144" s="96"/>
      <c r="D144" s="96"/>
      <c r="E144" s="235"/>
      <c r="F144" s="174"/>
    </row>
    <row r="145" spans="1:6" ht="14.25">
      <c r="A145" s="251"/>
      <c r="B145" s="251"/>
      <c r="C145" s="96"/>
      <c r="D145" s="96"/>
      <c r="E145" s="235"/>
      <c r="F145" s="174"/>
    </row>
    <row r="146" spans="1:6" ht="14.25">
      <c r="A146" s="251"/>
      <c r="B146" s="251"/>
      <c r="C146" s="96"/>
      <c r="D146" s="96"/>
      <c r="E146" s="235"/>
      <c r="F146" s="174"/>
    </row>
    <row r="147" spans="1:6" ht="14.25">
      <c r="A147" s="251"/>
      <c r="B147" s="251"/>
      <c r="C147" s="96"/>
      <c r="D147" s="96"/>
      <c r="E147" s="235"/>
      <c r="F147" s="174"/>
    </row>
    <row r="148" spans="1:6" ht="14.25">
      <c r="A148" s="251"/>
      <c r="B148" s="251"/>
      <c r="C148" s="96"/>
      <c r="D148" s="96"/>
      <c r="E148" s="235"/>
      <c r="F148" s="174"/>
    </row>
    <row r="149" spans="1:6" ht="14.25">
      <c r="A149" s="251"/>
      <c r="B149" s="251"/>
      <c r="C149" s="96"/>
      <c r="D149" s="96"/>
      <c r="E149" s="235"/>
      <c r="F149" s="174"/>
    </row>
    <row r="150" spans="1:6" ht="14.25">
      <c r="A150" s="251"/>
      <c r="B150" s="251"/>
      <c r="C150" s="96"/>
      <c r="D150" s="96"/>
      <c r="E150" s="235"/>
      <c r="F150" s="174"/>
    </row>
    <row r="151" spans="1:6" ht="14.25">
      <c r="A151" s="251"/>
      <c r="B151" s="251"/>
      <c r="C151" s="96"/>
      <c r="D151" s="96"/>
      <c r="E151" s="235"/>
      <c r="F151" s="174"/>
    </row>
    <row r="152" spans="1:6" ht="14.25">
      <c r="A152" s="251"/>
      <c r="B152" s="251"/>
      <c r="C152" s="96"/>
      <c r="D152" s="96"/>
      <c r="E152" s="235"/>
      <c r="F152" s="174"/>
    </row>
    <row r="153" spans="1:6" ht="14.25">
      <c r="A153" s="251"/>
      <c r="B153" s="251"/>
      <c r="C153" s="96"/>
      <c r="D153" s="96"/>
      <c r="E153" s="235"/>
      <c r="F153" s="174"/>
    </row>
    <row r="154" spans="1:6" ht="14.25">
      <c r="A154" s="251"/>
      <c r="B154" s="251"/>
      <c r="C154" s="96"/>
      <c r="D154" s="96"/>
      <c r="E154" s="235"/>
      <c r="F154" s="174"/>
    </row>
    <row r="155" spans="1:6" ht="14.25">
      <c r="A155" s="251"/>
      <c r="B155" s="251"/>
      <c r="C155" s="96"/>
      <c r="D155" s="96"/>
      <c r="E155" s="235"/>
      <c r="F155" s="174"/>
    </row>
    <row r="156" spans="1:6" ht="14.25">
      <c r="A156" s="251"/>
      <c r="B156" s="251"/>
      <c r="C156" s="96"/>
      <c r="D156" s="96"/>
      <c r="E156" s="235"/>
      <c r="F156" s="174"/>
    </row>
    <row r="157" spans="1:6" ht="14.25">
      <c r="A157" s="251"/>
      <c r="B157" s="251"/>
      <c r="C157" s="96"/>
      <c r="D157" s="96"/>
      <c r="E157" s="235"/>
      <c r="F157" s="174"/>
    </row>
    <row r="158" spans="1:6" ht="14.25">
      <c r="A158" s="251"/>
      <c r="B158" s="251"/>
      <c r="C158" s="96"/>
      <c r="D158" s="96"/>
      <c r="E158" s="235"/>
      <c r="F158" s="174"/>
    </row>
    <row r="159" spans="1:6" ht="14.25">
      <c r="A159" s="251"/>
      <c r="B159" s="251"/>
      <c r="C159" s="96"/>
      <c r="D159" s="96"/>
      <c r="E159" s="235"/>
      <c r="F159" s="174"/>
    </row>
    <row r="160" spans="1:6" ht="14.25">
      <c r="A160" s="251"/>
      <c r="B160" s="251"/>
      <c r="C160" s="96"/>
      <c r="D160" s="96"/>
      <c r="E160" s="235"/>
      <c r="F160" s="174"/>
    </row>
    <row r="161" spans="1:6" ht="14.25">
      <c r="A161" s="251"/>
      <c r="B161" s="251"/>
      <c r="C161" s="96"/>
      <c r="D161" s="96"/>
      <c r="E161" s="235"/>
      <c r="F161" s="174"/>
    </row>
    <row r="162" spans="1:6" ht="14.25">
      <c r="A162" s="251"/>
      <c r="B162" s="251"/>
      <c r="C162" s="96"/>
      <c r="D162" s="96"/>
      <c r="E162" s="235"/>
      <c r="F162" s="174"/>
    </row>
    <row r="163" spans="1:6" ht="14.25">
      <c r="A163" s="251"/>
      <c r="B163" s="251"/>
      <c r="C163" s="96"/>
      <c r="D163" s="96"/>
      <c r="E163" s="235"/>
      <c r="F163" s="174"/>
    </row>
    <row r="164" spans="1:6" ht="14.25">
      <c r="A164" s="251"/>
      <c r="B164" s="251"/>
      <c r="C164" s="96"/>
      <c r="D164" s="96"/>
      <c r="E164" s="235"/>
      <c r="F164" s="174"/>
    </row>
    <row r="165" spans="1:6" ht="14.25">
      <c r="A165" s="251"/>
      <c r="B165" s="251"/>
      <c r="C165" s="96"/>
      <c r="D165" s="96"/>
      <c r="E165" s="235"/>
      <c r="F165" s="174"/>
    </row>
    <row r="166" spans="1:6" ht="14.25">
      <c r="A166" s="251"/>
      <c r="B166" s="251"/>
      <c r="C166" s="96"/>
      <c r="D166" s="96"/>
      <c r="E166" s="235"/>
      <c r="F166" s="174"/>
    </row>
    <row r="167" spans="1:6" ht="14.25">
      <c r="A167" s="251"/>
      <c r="B167" s="251"/>
      <c r="C167" s="96"/>
      <c r="D167" s="96"/>
      <c r="E167" s="235"/>
      <c r="F167" s="174"/>
    </row>
    <row r="168" spans="1:6" ht="14.25">
      <c r="A168" s="251"/>
      <c r="B168" s="251"/>
      <c r="C168" s="96"/>
      <c r="D168" s="96"/>
      <c r="E168" s="235"/>
      <c r="F168" s="174"/>
    </row>
    <row r="169" spans="1:6" ht="14.25">
      <c r="A169" s="251"/>
      <c r="B169" s="251"/>
      <c r="C169" s="96"/>
      <c r="D169" s="96"/>
      <c r="E169" s="235"/>
      <c r="F169" s="174"/>
    </row>
    <row r="170" spans="1:6" ht="14.25">
      <c r="A170" s="251"/>
      <c r="B170" s="251"/>
      <c r="C170" s="96"/>
      <c r="D170" s="96"/>
      <c r="E170" s="235"/>
      <c r="F170" s="174"/>
    </row>
    <row r="171" spans="1:6" ht="14.25">
      <c r="A171" s="251"/>
      <c r="B171" s="251"/>
      <c r="C171" s="96"/>
      <c r="D171" s="96"/>
      <c r="E171" s="235"/>
      <c r="F171" s="174"/>
    </row>
    <row r="172" spans="1:6" ht="14.25">
      <c r="A172" s="251"/>
      <c r="B172" s="251"/>
      <c r="C172" s="96"/>
      <c r="D172" s="96"/>
      <c r="E172" s="235"/>
      <c r="F172" s="174"/>
    </row>
    <row r="173" spans="1:6" ht="14.25">
      <c r="A173" s="251"/>
      <c r="B173" s="251"/>
      <c r="C173" s="96"/>
      <c r="D173" s="96"/>
      <c r="E173" s="235"/>
      <c r="F173" s="174"/>
    </row>
    <row r="174" spans="1:6" ht="14.25">
      <c r="A174" s="251"/>
      <c r="B174" s="251"/>
      <c r="C174" s="96"/>
      <c r="D174" s="96"/>
      <c r="E174" s="235"/>
      <c r="F174" s="174"/>
    </row>
    <row r="175" spans="1:6" ht="14.25">
      <c r="A175" s="251"/>
      <c r="B175" s="251"/>
      <c r="C175" s="96"/>
      <c r="D175" s="96"/>
      <c r="E175" s="235"/>
      <c r="F175" s="174"/>
    </row>
    <row r="176" spans="1:6" ht="14.25">
      <c r="A176" s="251"/>
      <c r="B176" s="251"/>
      <c r="C176" s="96"/>
      <c r="D176" s="96"/>
      <c r="E176" s="235"/>
      <c r="F176" s="174"/>
    </row>
    <row r="177" spans="1:6" ht="14.25">
      <c r="A177" s="251"/>
      <c r="B177" s="251"/>
      <c r="C177" s="96"/>
      <c r="D177" s="96"/>
      <c r="E177" s="235"/>
      <c r="F177" s="174"/>
    </row>
    <row r="178" spans="1:6" ht="14.25">
      <c r="A178" s="251"/>
      <c r="B178" s="251"/>
      <c r="C178" s="96"/>
      <c r="D178" s="96"/>
      <c r="E178" s="235"/>
      <c r="F178" s="174"/>
    </row>
    <row r="179" spans="1:6" ht="14.25">
      <c r="A179" s="251"/>
      <c r="B179" s="251"/>
      <c r="C179" s="96"/>
      <c r="D179" s="96"/>
      <c r="E179" s="235"/>
      <c r="F179" s="174"/>
    </row>
    <row r="180" spans="1:6" ht="14.25">
      <c r="A180" s="251"/>
      <c r="B180" s="251"/>
      <c r="C180" s="96"/>
      <c r="D180" s="96"/>
      <c r="E180" s="235"/>
      <c r="F180" s="174"/>
    </row>
    <row r="181" spans="1:6" ht="14.25">
      <c r="A181" s="251"/>
      <c r="B181" s="251"/>
      <c r="C181" s="96"/>
      <c r="D181" s="96"/>
      <c r="E181" s="235"/>
      <c r="F181" s="174"/>
    </row>
    <row r="182" spans="1:6" ht="14.25">
      <c r="A182" s="251"/>
      <c r="B182" s="251"/>
      <c r="C182" s="96"/>
      <c r="D182" s="96"/>
      <c r="E182" s="235"/>
      <c r="F182" s="174"/>
    </row>
    <row r="183" spans="1:6" ht="14.25">
      <c r="A183" s="251"/>
      <c r="B183" s="251"/>
      <c r="C183" s="96"/>
      <c r="D183" s="96"/>
      <c r="E183" s="235"/>
      <c r="F183" s="174"/>
    </row>
    <row r="184" spans="1:6" ht="14.25">
      <c r="A184" s="251"/>
      <c r="B184" s="251"/>
      <c r="C184" s="96"/>
      <c r="D184" s="96"/>
      <c r="E184" s="235"/>
      <c r="F184" s="174"/>
    </row>
    <row r="185" spans="1:6" ht="14.25">
      <c r="A185" s="251"/>
      <c r="B185" s="251"/>
      <c r="C185" s="96"/>
      <c r="D185" s="96"/>
      <c r="E185" s="235"/>
      <c r="F185" s="174"/>
    </row>
    <row r="186" spans="1:6" ht="14.25">
      <c r="A186" s="251"/>
      <c r="B186" s="251"/>
      <c r="C186" s="96"/>
      <c r="D186" s="96"/>
      <c r="E186" s="235"/>
      <c r="F186" s="174"/>
    </row>
    <row r="187" spans="1:6" ht="14.25">
      <c r="A187" s="251"/>
      <c r="B187" s="251"/>
      <c r="C187" s="96"/>
      <c r="D187" s="96"/>
      <c r="E187" s="235"/>
      <c r="F187" s="174"/>
    </row>
    <row r="188" spans="1:6" ht="14.25">
      <c r="A188" s="251"/>
      <c r="B188" s="251"/>
      <c r="C188" s="96"/>
      <c r="D188" s="96"/>
      <c r="E188" s="235"/>
      <c r="F188" s="174"/>
    </row>
    <row r="189" spans="1:6" ht="14.25">
      <c r="A189" s="251"/>
      <c r="B189" s="251"/>
      <c r="C189" s="96"/>
      <c r="D189" s="96"/>
      <c r="E189" s="235"/>
      <c r="F189" s="174"/>
    </row>
    <row r="190" spans="1:6" ht="14.25">
      <c r="A190" s="251"/>
      <c r="B190" s="251"/>
      <c r="C190" s="96"/>
      <c r="D190" s="96"/>
      <c r="E190" s="235"/>
      <c r="F190" s="174"/>
    </row>
    <row r="191" spans="1:6" ht="14.25">
      <c r="A191" s="251"/>
      <c r="B191" s="251"/>
      <c r="C191" s="96"/>
      <c r="D191" s="96"/>
      <c r="E191" s="235"/>
      <c r="F191" s="174"/>
    </row>
    <row r="192" spans="1:6" ht="14.25">
      <c r="A192" s="251"/>
      <c r="B192" s="251"/>
      <c r="C192" s="96"/>
      <c r="D192" s="96"/>
      <c r="E192" s="235"/>
      <c r="F192" s="174"/>
    </row>
    <row r="193" spans="1:6" ht="14.25">
      <c r="A193" s="251"/>
      <c r="B193" s="251"/>
      <c r="C193" s="96"/>
      <c r="D193" s="96"/>
      <c r="E193" s="235"/>
      <c r="F193" s="174"/>
    </row>
    <row r="194" spans="1:6" ht="14.25">
      <c r="A194" s="251"/>
      <c r="B194" s="251"/>
      <c r="C194" s="96"/>
      <c r="D194" s="96"/>
      <c r="E194" s="235"/>
      <c r="F194" s="174"/>
    </row>
    <row r="195" spans="1:6" ht="14.25">
      <c r="A195" s="251"/>
      <c r="B195" s="251"/>
      <c r="C195" s="96"/>
      <c r="D195" s="96"/>
      <c r="E195" s="235"/>
      <c r="F195" s="174"/>
    </row>
    <row r="196" spans="1:6" ht="14.25">
      <c r="A196" s="251"/>
      <c r="B196" s="251"/>
      <c r="C196" s="96"/>
      <c r="D196" s="96"/>
      <c r="E196" s="235"/>
      <c r="F196" s="174"/>
    </row>
    <row r="197" spans="1:6" ht="14.25">
      <c r="A197" s="251"/>
      <c r="B197" s="251"/>
      <c r="C197" s="96"/>
      <c r="D197" s="96"/>
      <c r="E197" s="235"/>
      <c r="F197" s="174"/>
    </row>
    <row r="198" spans="1:6" ht="14.25">
      <c r="A198" s="251"/>
      <c r="B198" s="251"/>
      <c r="C198" s="96"/>
      <c r="D198" s="96"/>
      <c r="E198" s="235"/>
      <c r="F198" s="174"/>
    </row>
    <row r="199" spans="1:6" ht="14.25">
      <c r="A199" s="251"/>
      <c r="B199" s="251"/>
      <c r="C199" s="96"/>
      <c r="D199" s="96"/>
      <c r="E199" s="235"/>
      <c r="F199" s="174"/>
    </row>
    <row r="200" spans="1:6" ht="14.25">
      <c r="A200" s="251"/>
      <c r="B200" s="251"/>
      <c r="C200" s="96"/>
      <c r="D200" s="96"/>
      <c r="E200" s="235"/>
      <c r="F200" s="174"/>
    </row>
    <row r="201" spans="1:6" ht="14.25">
      <c r="A201" s="251"/>
      <c r="B201" s="251"/>
      <c r="C201" s="96"/>
      <c r="D201" s="96"/>
      <c r="E201" s="235"/>
      <c r="F201" s="174"/>
    </row>
    <row r="202" spans="1:6" ht="14.25">
      <c r="A202" s="251"/>
      <c r="B202" s="251"/>
      <c r="C202" s="96"/>
      <c r="D202" s="96"/>
      <c r="E202" s="235"/>
      <c r="F202" s="174"/>
    </row>
    <row r="203" spans="1:6" ht="14.25">
      <c r="A203" s="251"/>
      <c r="B203" s="251"/>
      <c r="C203" s="96"/>
      <c r="D203" s="96"/>
      <c r="E203" s="235"/>
      <c r="F203" s="174"/>
    </row>
    <row r="204" spans="1:6" ht="14.25">
      <c r="A204" s="251"/>
      <c r="B204" s="251"/>
      <c r="C204" s="96"/>
      <c r="D204" s="96"/>
      <c r="E204" s="235"/>
      <c r="F204" s="174"/>
    </row>
    <row r="205" spans="1:6" ht="14.25">
      <c r="A205" s="251"/>
      <c r="B205" s="251"/>
      <c r="C205" s="96"/>
      <c r="D205" s="96"/>
      <c r="E205" s="235"/>
      <c r="F205" s="174"/>
    </row>
    <row r="206" spans="1:6" ht="14.25">
      <c r="A206" s="251"/>
      <c r="B206" s="251"/>
      <c r="C206" s="96"/>
      <c r="D206" s="96"/>
      <c r="E206" s="235"/>
      <c r="F206" s="174"/>
    </row>
    <row r="207" spans="1:6" ht="14.25">
      <c r="A207" s="251"/>
      <c r="B207" s="251"/>
      <c r="C207" s="96"/>
      <c r="D207" s="96"/>
      <c r="E207" s="235"/>
      <c r="F207" s="174"/>
    </row>
    <row r="208" spans="1:6" ht="14.25">
      <c r="A208" s="251"/>
      <c r="B208" s="251"/>
      <c r="C208" s="96"/>
      <c r="D208" s="96"/>
      <c r="E208" s="235"/>
      <c r="F208" s="174"/>
    </row>
    <row r="209" spans="1:6" ht="14.25">
      <c r="A209" s="251"/>
      <c r="B209" s="251"/>
      <c r="C209" s="96"/>
      <c r="D209" s="96"/>
      <c r="E209" s="235"/>
      <c r="F209" s="174"/>
    </row>
    <row r="210" spans="1:6" ht="14.25">
      <c r="A210" s="251"/>
      <c r="B210" s="251"/>
      <c r="C210" s="96"/>
      <c r="D210" s="96"/>
      <c r="E210" s="235"/>
      <c r="F210" s="174"/>
    </row>
    <row r="211" spans="1:6" ht="14.25">
      <c r="A211" s="251"/>
      <c r="B211" s="251"/>
      <c r="C211" s="96"/>
      <c r="D211" s="96"/>
      <c r="E211" s="235"/>
      <c r="F211" s="174"/>
    </row>
    <row r="212" spans="1:6" ht="14.25">
      <c r="A212" s="251"/>
      <c r="B212" s="251"/>
      <c r="C212" s="96"/>
      <c r="D212" s="96"/>
      <c r="E212" s="235"/>
      <c r="F212" s="174"/>
    </row>
    <row r="213" spans="1:6" ht="14.25">
      <c r="A213" s="251"/>
      <c r="B213" s="251"/>
      <c r="C213" s="96"/>
      <c r="D213" s="96"/>
      <c r="E213" s="235"/>
      <c r="F213" s="174"/>
    </row>
    <row r="214" spans="1:6" ht="14.25">
      <c r="A214" s="251"/>
      <c r="B214" s="251"/>
      <c r="C214" s="96"/>
      <c r="D214" s="96"/>
      <c r="E214" s="235"/>
      <c r="F214" s="174"/>
    </row>
    <row r="215" spans="1:6" ht="14.25">
      <c r="A215" s="251"/>
      <c r="B215" s="251"/>
      <c r="C215" s="96"/>
      <c r="D215" s="96"/>
      <c r="E215" s="235"/>
      <c r="F215" s="174"/>
    </row>
    <row r="216" spans="1:6" ht="14.25">
      <c r="A216" s="251"/>
      <c r="B216" s="251"/>
      <c r="C216" s="96"/>
      <c r="D216" s="96"/>
      <c r="E216" s="235"/>
      <c r="F216" s="174"/>
    </row>
    <row r="217" spans="1:6" ht="14.25">
      <c r="A217" s="251"/>
      <c r="B217" s="251"/>
      <c r="C217" s="96"/>
      <c r="D217" s="96"/>
      <c r="E217" s="235"/>
      <c r="F217" s="174"/>
    </row>
    <row r="218" spans="1:6" ht="14.25">
      <c r="A218" s="251"/>
      <c r="B218" s="251"/>
      <c r="C218" s="96"/>
      <c r="D218" s="96"/>
      <c r="E218" s="235"/>
      <c r="F218" s="174"/>
    </row>
    <row r="219" spans="1:6" ht="14.25">
      <c r="A219" s="251"/>
      <c r="B219" s="251"/>
      <c r="C219" s="96"/>
      <c r="D219" s="96"/>
      <c r="E219" s="235"/>
      <c r="F219" s="174"/>
    </row>
    <row r="220" spans="1:6" ht="14.25">
      <c r="A220" s="251"/>
      <c r="B220" s="251"/>
      <c r="C220" s="96"/>
      <c r="D220" s="96"/>
      <c r="E220" s="235"/>
      <c r="F220" s="174"/>
    </row>
    <row r="221" spans="1:6" ht="14.25">
      <c r="A221" s="251"/>
      <c r="B221" s="251"/>
      <c r="C221" s="96"/>
      <c r="D221" s="96"/>
      <c r="E221" s="235"/>
      <c r="F221" s="174"/>
    </row>
    <row r="222" spans="1:6" ht="14.25">
      <c r="A222" s="251"/>
      <c r="B222" s="251"/>
      <c r="C222" s="96"/>
      <c r="D222" s="96"/>
      <c r="E222" s="235"/>
      <c r="F222" s="174"/>
    </row>
    <row r="223" spans="1:6" ht="14.25">
      <c r="A223" s="251"/>
      <c r="B223" s="251"/>
      <c r="C223" s="96"/>
      <c r="D223" s="96"/>
      <c r="E223" s="235"/>
      <c r="F223" s="174"/>
    </row>
    <row r="224" spans="1:6" ht="14.25">
      <c r="A224" s="251"/>
      <c r="B224" s="251"/>
      <c r="C224" s="96"/>
      <c r="D224" s="96"/>
      <c r="E224" s="235"/>
      <c r="F224" s="174"/>
    </row>
    <row r="225" spans="1:6" ht="14.25">
      <c r="A225" s="251"/>
      <c r="B225" s="251"/>
      <c r="C225" s="96"/>
      <c r="D225" s="96"/>
      <c r="E225" s="235"/>
      <c r="F225" s="174"/>
    </row>
    <row r="226" spans="1:6" ht="14.25">
      <c r="A226" s="251"/>
      <c r="B226" s="251"/>
      <c r="C226" s="96"/>
      <c r="D226" s="96"/>
      <c r="E226" s="235"/>
      <c r="F226" s="174"/>
    </row>
    <row r="227" spans="1:6" ht="14.25">
      <c r="A227" s="251"/>
      <c r="B227" s="251"/>
      <c r="C227" s="96"/>
      <c r="D227" s="96"/>
      <c r="E227" s="235"/>
      <c r="F227" s="174"/>
    </row>
    <row r="228" spans="1:6" ht="14.25">
      <c r="A228" s="251"/>
      <c r="B228" s="251"/>
      <c r="C228" s="96"/>
      <c r="D228" s="96"/>
      <c r="E228" s="235"/>
      <c r="F228" s="174"/>
    </row>
    <row r="229" spans="1:6" ht="14.25">
      <c r="A229" s="251"/>
      <c r="B229" s="251"/>
      <c r="C229" s="96"/>
      <c r="D229" s="96"/>
      <c r="E229" s="235"/>
      <c r="F229" s="174"/>
    </row>
    <row r="230" spans="1:6" ht="14.25">
      <c r="A230" s="251"/>
      <c r="B230" s="251"/>
      <c r="C230" s="96"/>
      <c r="D230" s="96"/>
      <c r="E230" s="235"/>
      <c r="F230" s="174"/>
    </row>
    <row r="231" spans="1:6" ht="14.25">
      <c r="A231" s="251"/>
      <c r="B231" s="251"/>
      <c r="C231" s="96"/>
      <c r="D231" s="96"/>
      <c r="E231" s="235"/>
      <c r="F231" s="174"/>
    </row>
    <row r="232" spans="1:6" ht="14.25">
      <c r="A232" s="251"/>
      <c r="B232" s="251"/>
      <c r="C232" s="96"/>
      <c r="D232" s="96"/>
      <c r="E232" s="235"/>
      <c r="F232" s="174"/>
    </row>
    <row r="233" spans="1:6" ht="14.25">
      <c r="A233" s="251"/>
      <c r="B233" s="251"/>
      <c r="C233" s="96"/>
      <c r="D233" s="96"/>
      <c r="E233" s="235"/>
      <c r="F233" s="174"/>
    </row>
    <row r="234" spans="1:6" ht="14.25">
      <c r="A234" s="251"/>
      <c r="B234" s="251"/>
      <c r="C234" s="96"/>
      <c r="D234" s="96"/>
      <c r="E234" s="235"/>
      <c r="F234" s="174"/>
    </row>
    <row r="235" spans="1:6" ht="14.25">
      <c r="A235" s="251"/>
      <c r="B235" s="251"/>
      <c r="C235" s="96"/>
      <c r="D235" s="96"/>
      <c r="E235" s="235"/>
      <c r="F235" s="174"/>
    </row>
    <row r="236" spans="1:6" ht="14.25">
      <c r="A236" s="251"/>
      <c r="B236" s="251"/>
      <c r="C236" s="96"/>
      <c r="D236" s="96"/>
      <c r="E236" s="235"/>
      <c r="F236" s="174"/>
    </row>
    <row r="237" spans="1:6" ht="14.25">
      <c r="A237" s="251"/>
      <c r="B237" s="251"/>
      <c r="C237" s="96"/>
      <c r="D237" s="96"/>
      <c r="E237" s="235"/>
      <c r="F237" s="174"/>
    </row>
    <row r="238" spans="1:6" ht="14.25">
      <c r="A238" s="251"/>
      <c r="B238" s="251"/>
      <c r="C238" s="96"/>
      <c r="D238" s="96"/>
      <c r="E238" s="235"/>
      <c r="F238" s="174"/>
    </row>
    <row r="239" spans="1:6" ht="14.25">
      <c r="A239" s="251"/>
      <c r="B239" s="251"/>
      <c r="C239" s="96"/>
      <c r="D239" s="96"/>
      <c r="E239" s="235"/>
      <c r="F239" s="174"/>
    </row>
    <row r="240" spans="1:6" ht="14.25">
      <c r="A240" s="251"/>
      <c r="B240" s="251"/>
      <c r="C240" s="96"/>
      <c r="D240" s="96"/>
      <c r="E240" s="235"/>
      <c r="F240" s="174"/>
    </row>
    <row r="241" spans="1:6" ht="14.25">
      <c r="A241" s="251"/>
      <c r="B241" s="251"/>
      <c r="C241" s="96"/>
      <c r="D241" s="96"/>
      <c r="E241" s="235"/>
      <c r="F241" s="174"/>
    </row>
    <row r="242" spans="1:6" ht="14.25">
      <c r="A242" s="251"/>
      <c r="B242" s="251"/>
      <c r="C242" s="96"/>
      <c r="D242" s="96"/>
      <c r="E242" s="235"/>
      <c r="F242" s="174"/>
    </row>
    <row r="243" spans="1:6" ht="14.25">
      <c r="A243" s="251"/>
      <c r="B243" s="251"/>
      <c r="C243" s="96"/>
      <c r="D243" s="96"/>
      <c r="E243" s="235"/>
      <c r="F243" s="174"/>
    </row>
    <row r="244" spans="1:6" ht="14.25">
      <c r="A244" s="251"/>
      <c r="B244" s="251"/>
      <c r="C244" s="96"/>
      <c r="D244" s="96"/>
      <c r="E244" s="235"/>
      <c r="F244" s="174"/>
    </row>
    <row r="245" spans="1:6" ht="14.25">
      <c r="A245" s="251"/>
      <c r="B245" s="251"/>
      <c r="C245" s="96"/>
      <c r="D245" s="96"/>
      <c r="E245" s="235"/>
      <c r="F245" s="174"/>
    </row>
    <row r="246" spans="1:6" ht="14.25">
      <c r="A246" s="251"/>
      <c r="B246" s="251"/>
      <c r="C246" s="96"/>
      <c r="D246" s="96"/>
      <c r="E246" s="235"/>
      <c r="F246" s="174"/>
    </row>
    <row r="247" spans="1:6" ht="14.25">
      <c r="A247" s="251"/>
      <c r="B247" s="251"/>
      <c r="C247" s="96"/>
      <c r="D247" s="96"/>
      <c r="E247" s="235"/>
      <c r="F247" s="174"/>
    </row>
    <row r="248" spans="1:6" ht="14.25">
      <c r="A248" s="251"/>
      <c r="B248" s="251"/>
      <c r="C248" s="96"/>
      <c r="D248" s="96"/>
      <c r="E248" s="235"/>
      <c r="F248" s="174"/>
    </row>
    <row r="249" spans="1:6" ht="14.25">
      <c r="A249" s="251"/>
      <c r="B249" s="251"/>
      <c r="C249" s="96"/>
      <c r="D249" s="96"/>
      <c r="E249" s="235"/>
      <c r="F249" s="174"/>
    </row>
    <row r="250" spans="1:6" ht="14.25">
      <c r="A250" s="251"/>
      <c r="B250" s="251"/>
      <c r="C250" s="96"/>
      <c r="D250" s="96"/>
      <c r="E250" s="235"/>
      <c r="F250" s="174"/>
    </row>
    <row r="251" spans="1:6" ht="14.25">
      <c r="A251" s="251"/>
      <c r="B251" s="251"/>
      <c r="C251" s="96"/>
      <c r="D251" s="96"/>
      <c r="E251" s="235"/>
      <c r="F251" s="174"/>
    </row>
    <row r="252" spans="1:6" ht="14.25">
      <c r="A252" s="251"/>
      <c r="B252" s="251"/>
      <c r="C252" s="96"/>
      <c r="D252" s="96"/>
      <c r="E252" s="235"/>
      <c r="F252" s="174"/>
    </row>
    <row r="253" spans="1:6" ht="14.25">
      <c r="A253" s="251"/>
      <c r="B253" s="251"/>
      <c r="C253" s="96"/>
      <c r="D253" s="96"/>
      <c r="E253" s="235"/>
      <c r="F253" s="174"/>
    </row>
    <row r="254" spans="1:6" ht="14.25">
      <c r="A254" s="251"/>
      <c r="B254" s="251"/>
      <c r="C254" s="96"/>
      <c r="D254" s="96"/>
      <c r="E254" s="235"/>
      <c r="F254" s="174"/>
    </row>
    <row r="255" spans="1:6" ht="14.25">
      <c r="A255" s="251"/>
      <c r="B255" s="251"/>
      <c r="C255" s="96"/>
      <c r="D255" s="96"/>
      <c r="E255" s="235"/>
      <c r="F255" s="174"/>
    </row>
    <row r="256" spans="1:6" ht="14.25">
      <c r="A256" s="251"/>
      <c r="B256" s="251"/>
      <c r="C256" s="96"/>
      <c r="D256" s="96"/>
      <c r="E256" s="235"/>
      <c r="F256" s="174"/>
    </row>
    <row r="257" spans="1:6" ht="14.25">
      <c r="A257" s="251"/>
      <c r="B257" s="251"/>
      <c r="C257" s="96"/>
      <c r="D257" s="96"/>
      <c r="E257" s="235"/>
      <c r="F257" s="174"/>
    </row>
    <row r="258" spans="1:6" ht="14.25">
      <c r="A258" s="251"/>
      <c r="B258" s="251"/>
      <c r="C258" s="96"/>
      <c r="D258" s="96"/>
      <c r="E258" s="235"/>
      <c r="F258" s="174"/>
    </row>
    <row r="259" spans="1:6" ht="14.25">
      <c r="A259" s="251"/>
      <c r="B259" s="251"/>
      <c r="C259" s="96"/>
      <c r="D259" s="96"/>
      <c r="E259" s="235"/>
      <c r="F259" s="174"/>
    </row>
    <row r="260" spans="1:6" ht="14.25">
      <c r="A260" s="251"/>
      <c r="B260" s="251"/>
      <c r="C260" s="96"/>
      <c r="D260" s="96"/>
      <c r="E260" s="235"/>
      <c r="F260" s="174"/>
    </row>
    <row r="261" spans="1:6" ht="14.25">
      <c r="A261" s="251"/>
      <c r="B261" s="251"/>
      <c r="C261" s="96"/>
      <c r="D261" s="96"/>
      <c r="E261" s="235"/>
      <c r="F261" s="174"/>
    </row>
    <row r="262" spans="1:6" ht="14.25">
      <c r="A262" s="251"/>
      <c r="B262" s="251"/>
      <c r="C262" s="96"/>
      <c r="D262" s="96"/>
      <c r="E262" s="235"/>
      <c r="F262" s="174"/>
    </row>
    <row r="263" spans="1:6" ht="14.25">
      <c r="A263" s="251"/>
      <c r="B263" s="251"/>
      <c r="C263" s="96"/>
      <c r="D263" s="96"/>
      <c r="E263" s="235"/>
      <c r="F263" s="174"/>
    </row>
    <row r="264" spans="1:6" ht="14.25">
      <c r="A264" s="251"/>
      <c r="B264" s="251"/>
      <c r="C264" s="96"/>
      <c r="D264" s="96"/>
      <c r="E264" s="235"/>
      <c r="F264" s="174"/>
    </row>
    <row r="265" spans="1:6" ht="14.25">
      <c r="A265" s="251"/>
      <c r="B265" s="251"/>
      <c r="C265" s="96"/>
      <c r="D265" s="96"/>
      <c r="E265" s="235"/>
      <c r="F265" s="174"/>
    </row>
    <row r="266" spans="1:6" ht="14.25">
      <c r="A266" s="251"/>
      <c r="B266" s="251"/>
      <c r="C266" s="96"/>
      <c r="D266" s="96"/>
      <c r="E266" s="235"/>
      <c r="F266" s="174"/>
    </row>
    <row r="267" spans="1:6" ht="14.25">
      <c r="A267" s="251"/>
      <c r="B267" s="251"/>
      <c r="C267" s="96"/>
      <c r="D267" s="96"/>
      <c r="E267" s="235"/>
      <c r="F267" s="174"/>
    </row>
    <row r="268" spans="1:6" ht="14.25">
      <c r="A268" s="251"/>
      <c r="B268" s="251"/>
      <c r="C268" s="96"/>
      <c r="D268" s="96"/>
      <c r="E268" s="235"/>
      <c r="F268" s="174"/>
    </row>
    <row r="269" spans="1:6" ht="14.25">
      <c r="A269" s="251"/>
      <c r="B269" s="251"/>
      <c r="C269" s="96"/>
      <c r="D269" s="96"/>
      <c r="E269" s="235"/>
      <c r="F269" s="174"/>
    </row>
    <row r="270" spans="1:6" ht="14.25">
      <c r="A270" s="251"/>
      <c r="B270" s="251"/>
      <c r="C270" s="96"/>
      <c r="D270" s="96"/>
      <c r="E270" s="235"/>
      <c r="F270" s="174"/>
    </row>
    <row r="271" spans="1:6" ht="14.25">
      <c r="A271" s="251"/>
      <c r="B271" s="251"/>
      <c r="C271" s="96"/>
      <c r="D271" s="96"/>
      <c r="E271" s="235"/>
      <c r="F271" s="174"/>
    </row>
    <row r="272" spans="1:6" ht="14.25">
      <c r="A272" s="251"/>
      <c r="B272" s="251"/>
      <c r="C272" s="96"/>
      <c r="D272" s="96"/>
      <c r="E272" s="235"/>
      <c r="F272" s="174"/>
    </row>
    <row r="273" spans="1:6" ht="14.25">
      <c r="A273" s="251"/>
      <c r="B273" s="251"/>
      <c r="C273" s="96"/>
      <c r="D273" s="96"/>
      <c r="E273" s="235"/>
      <c r="F273" s="174"/>
    </row>
    <row r="274" spans="1:6" ht="14.25">
      <c r="A274" s="251"/>
      <c r="B274" s="251"/>
      <c r="C274" s="96"/>
      <c r="D274" s="96"/>
      <c r="E274" s="235"/>
      <c r="F274" s="174"/>
    </row>
    <row r="275" spans="1:6" ht="14.25">
      <c r="A275" s="251"/>
      <c r="B275" s="251"/>
      <c r="C275" s="96"/>
      <c r="D275" s="96"/>
      <c r="E275" s="235"/>
      <c r="F275" s="174"/>
    </row>
    <row r="276" spans="1:6" ht="14.25">
      <c r="A276" s="251"/>
      <c r="B276" s="251"/>
      <c r="C276" s="96"/>
      <c r="D276" s="96"/>
      <c r="E276" s="235"/>
      <c r="F276" s="174"/>
    </row>
    <row r="277" spans="1:6" ht="14.25">
      <c r="A277" s="251"/>
      <c r="B277" s="251"/>
      <c r="C277" s="96"/>
      <c r="D277" s="96"/>
      <c r="E277" s="235"/>
      <c r="F277" s="174"/>
    </row>
    <row r="278" spans="1:6" ht="14.25">
      <c r="A278" s="251"/>
      <c r="B278" s="251"/>
      <c r="C278" s="96"/>
      <c r="D278" s="96"/>
      <c r="E278" s="235"/>
      <c r="F278" s="174"/>
    </row>
    <row r="279" spans="1:6" ht="14.25">
      <c r="A279" s="251"/>
      <c r="B279" s="251"/>
      <c r="C279" s="96"/>
      <c r="D279" s="96"/>
      <c r="E279" s="235"/>
      <c r="F279" s="174"/>
    </row>
    <row r="280" spans="1:6" ht="14.25">
      <c r="A280" s="251"/>
      <c r="B280" s="251"/>
      <c r="C280" s="96"/>
      <c r="D280" s="96"/>
      <c r="E280" s="235"/>
      <c r="F280" s="174"/>
    </row>
    <row r="281" spans="1:6" ht="14.25">
      <c r="A281" s="251"/>
      <c r="B281" s="251"/>
      <c r="C281" s="96"/>
      <c r="D281" s="96"/>
      <c r="E281" s="235"/>
      <c r="F281" s="174"/>
    </row>
    <row r="282" spans="1:6" ht="14.25">
      <c r="A282" s="251"/>
      <c r="B282" s="251"/>
      <c r="C282" s="96"/>
      <c r="D282" s="96"/>
      <c r="E282" s="235"/>
      <c r="F282" s="174"/>
    </row>
    <row r="283" spans="1:6" ht="14.25">
      <c r="A283" s="251"/>
      <c r="B283" s="251"/>
      <c r="C283" s="96"/>
      <c r="D283" s="96"/>
      <c r="E283" s="235"/>
      <c r="F283" s="174"/>
    </row>
    <row r="284" spans="1:6" ht="14.25">
      <c r="A284" s="251"/>
      <c r="B284" s="251"/>
      <c r="C284" s="96"/>
      <c r="D284" s="96"/>
      <c r="E284" s="235"/>
      <c r="F284" s="174"/>
    </row>
    <row r="285" spans="1:6" ht="14.25">
      <c r="A285" s="251"/>
      <c r="B285" s="251"/>
      <c r="C285" s="96"/>
      <c r="D285" s="96"/>
      <c r="E285" s="235"/>
      <c r="F285" s="174"/>
    </row>
    <row r="286" spans="1:6" ht="14.25">
      <c r="A286" s="251"/>
      <c r="B286" s="251"/>
      <c r="C286" s="96"/>
      <c r="D286" s="96"/>
      <c r="E286" s="235"/>
      <c r="F286" s="174"/>
    </row>
    <row r="287" spans="1:6" ht="14.25">
      <c r="A287" s="251"/>
      <c r="B287" s="251"/>
      <c r="C287" s="96"/>
      <c r="D287" s="96"/>
      <c r="E287" s="235"/>
      <c r="F287" s="174"/>
    </row>
    <row r="288" spans="1:6" ht="14.25">
      <c r="A288" s="251"/>
      <c r="B288" s="251"/>
      <c r="C288" s="96"/>
      <c r="D288" s="96"/>
      <c r="E288" s="235"/>
      <c r="F288" s="174"/>
    </row>
    <row r="289" spans="1:6" ht="14.25">
      <c r="A289" s="251"/>
      <c r="B289" s="251"/>
      <c r="C289" s="96"/>
      <c r="D289" s="96"/>
      <c r="E289" s="235"/>
      <c r="F289" s="174"/>
    </row>
    <row r="290" spans="1:6" ht="14.25">
      <c r="A290" s="251"/>
      <c r="B290" s="251"/>
      <c r="C290" s="96"/>
      <c r="D290" s="96"/>
      <c r="E290" s="235"/>
      <c r="F290" s="174"/>
    </row>
    <row r="291" spans="1:6" ht="14.25">
      <c r="A291" s="251"/>
      <c r="B291" s="251"/>
      <c r="C291" s="96"/>
      <c r="D291" s="96"/>
      <c r="E291" s="235"/>
      <c r="F291" s="174"/>
    </row>
    <row r="292" spans="1:6" ht="14.25">
      <c r="A292" s="251"/>
      <c r="B292" s="251"/>
      <c r="C292" s="96"/>
      <c r="D292" s="96"/>
      <c r="E292" s="235"/>
      <c r="F292" s="174"/>
    </row>
    <row r="293" spans="1:6" ht="14.25">
      <c r="A293" s="251"/>
      <c r="B293" s="251"/>
      <c r="C293" s="96"/>
      <c r="D293" s="96"/>
      <c r="E293" s="235"/>
      <c r="F293" s="174"/>
    </row>
    <row r="294" spans="1:6" ht="14.25">
      <c r="A294" s="251"/>
      <c r="B294" s="251"/>
      <c r="C294" s="96"/>
      <c r="D294" s="96"/>
      <c r="E294" s="235"/>
      <c r="F294" s="174"/>
    </row>
    <row r="295" spans="1:6" ht="14.25">
      <c r="A295" s="251"/>
      <c r="B295" s="251"/>
      <c r="C295" s="96"/>
      <c r="D295" s="96"/>
      <c r="E295" s="235"/>
      <c r="F295" s="174"/>
    </row>
    <row r="296" spans="1:6" ht="14.25">
      <c r="A296" s="251"/>
      <c r="B296" s="251"/>
      <c r="C296" s="96"/>
      <c r="D296" s="96"/>
      <c r="E296" s="235"/>
      <c r="F296" s="174"/>
    </row>
    <row r="297" spans="1:6" ht="14.25">
      <c r="A297" s="251"/>
      <c r="B297" s="251"/>
      <c r="C297" s="96"/>
      <c r="D297" s="96"/>
      <c r="E297" s="235"/>
      <c r="F297" s="174"/>
    </row>
    <row r="298" spans="1:6" ht="14.25">
      <c r="A298" s="251"/>
      <c r="B298" s="251"/>
      <c r="C298" s="96"/>
      <c r="D298" s="96"/>
      <c r="E298" s="235"/>
      <c r="F298" s="174"/>
    </row>
    <row r="299" spans="1:6" ht="14.25">
      <c r="A299" s="251"/>
      <c r="B299" s="251"/>
      <c r="C299" s="96"/>
      <c r="D299" s="96"/>
      <c r="E299" s="235"/>
      <c r="F299" s="174"/>
    </row>
    <row r="300" spans="1:6" ht="14.25">
      <c r="A300" s="251"/>
      <c r="B300" s="251"/>
      <c r="C300" s="96"/>
      <c r="D300" s="96"/>
      <c r="E300" s="235"/>
      <c r="F300" s="174"/>
    </row>
    <row r="301" spans="1:6" ht="14.25">
      <c r="A301" s="251"/>
      <c r="B301" s="251"/>
      <c r="C301" s="96"/>
      <c r="D301" s="96"/>
      <c r="E301" s="235"/>
      <c r="F301" s="174"/>
    </row>
    <row r="302" spans="1:6" ht="14.25">
      <c r="A302" s="251"/>
      <c r="B302" s="251"/>
      <c r="C302" s="96"/>
      <c r="D302" s="96"/>
      <c r="E302" s="235"/>
      <c r="F302" s="174"/>
    </row>
  </sheetData>
  <sheetProtection/>
  <mergeCells count="13">
    <mergeCell ref="B10:B11"/>
    <mergeCell ref="C10:C11"/>
    <mergeCell ref="D10:D11"/>
    <mergeCell ref="F59:H59"/>
    <mergeCell ref="F64:H64"/>
    <mergeCell ref="F58:H58"/>
    <mergeCell ref="E10:F10"/>
    <mergeCell ref="A4:H4"/>
    <mergeCell ref="A5:H5"/>
    <mergeCell ref="A6:H6"/>
    <mergeCell ref="A7:H7"/>
    <mergeCell ref="A10:A11"/>
    <mergeCell ref="G10:H10"/>
  </mergeCells>
  <printOptions/>
  <pageMargins left="0.5" right="0" top="1" bottom="0.5" header="0.5" footer="0"/>
  <pageSetup horizontalDpi="600" verticalDpi="600" orientation="portrait" paperSize="9" scale="75" r:id="rId1"/>
  <headerFooter alignWithMargins="0">
    <oddFooter>&amp;C&amp;8KQHÑKD QUÝ 2 NAÊM 2010
 &amp;12
&amp;R&amp;8Trang 1/1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F35"/>
  <sheetViews>
    <sheetView zoomScale="75" zoomScaleNormal="75" zoomScalePageLayoutView="0" workbookViewId="0" topLeftCell="A1">
      <selection activeCell="A1" sqref="A1:IV16384"/>
    </sheetView>
  </sheetViews>
  <sheetFormatPr defaultColWidth="8.796875" defaultRowHeight="15"/>
  <cols>
    <col min="1" max="1" width="6" style="194" customWidth="1"/>
    <col min="2" max="2" width="42.69921875" style="139" customWidth="1"/>
    <col min="3" max="3" width="7.69921875" style="139" customWidth="1"/>
    <col min="4" max="4" width="7.3984375" style="139" customWidth="1"/>
    <col min="5" max="5" width="21.59765625" style="139" customWidth="1"/>
    <col min="6" max="6" width="21.09765625" style="188" customWidth="1"/>
    <col min="7" max="16384" width="9" style="139" customWidth="1"/>
  </cols>
  <sheetData>
    <row r="1" spans="1:6" s="41" customFormat="1" ht="17.25">
      <c r="A1" s="97"/>
      <c r="E1" s="98"/>
      <c r="F1" s="98"/>
    </row>
    <row r="2" spans="1:6" s="41" customFormat="1" ht="17.25">
      <c r="A2" s="97"/>
      <c r="E2" s="98"/>
      <c r="F2" s="98"/>
    </row>
    <row r="3" spans="1:6" ht="18">
      <c r="A3" s="372" t="s">
        <v>87</v>
      </c>
      <c r="B3" s="372"/>
      <c r="C3" s="372"/>
      <c r="D3" s="372"/>
      <c r="E3" s="372"/>
      <c r="F3" s="372"/>
    </row>
    <row r="5" spans="1:6" ht="17.25" customHeight="1">
      <c r="A5" s="374" t="s">
        <v>88</v>
      </c>
      <c r="B5" s="374" t="s">
        <v>89</v>
      </c>
      <c r="C5" s="374"/>
      <c r="D5" s="371" t="s">
        <v>184</v>
      </c>
      <c r="E5" s="370" t="s">
        <v>90</v>
      </c>
      <c r="F5" s="370" t="s">
        <v>36</v>
      </c>
    </row>
    <row r="6" spans="1:6" ht="17.25">
      <c r="A6" s="374"/>
      <c r="B6" s="374"/>
      <c r="C6" s="374"/>
      <c r="D6" s="371"/>
      <c r="E6" s="370"/>
      <c r="F6" s="370"/>
    </row>
    <row r="7" spans="1:6" ht="17.25">
      <c r="A7" s="205"/>
      <c r="B7" s="206"/>
      <c r="C7" s="206"/>
      <c r="D7" s="207"/>
      <c r="E7" s="208"/>
      <c r="F7" s="208"/>
    </row>
    <row r="8" spans="1:6" ht="17.25">
      <c r="A8" s="209">
        <v>1</v>
      </c>
      <c r="B8" s="90" t="s">
        <v>91</v>
      </c>
      <c r="C8" s="210"/>
      <c r="D8" s="211">
        <v>24</v>
      </c>
      <c r="E8" s="212"/>
      <c r="F8" s="212"/>
    </row>
    <row r="9" spans="1:6" ht="17.25">
      <c r="A9" s="209">
        <v>2</v>
      </c>
      <c r="B9" s="90" t="s">
        <v>13</v>
      </c>
      <c r="C9" s="210"/>
      <c r="D9" s="210"/>
      <c r="E9" s="212">
        <v>17447980600</v>
      </c>
      <c r="F9" s="212">
        <v>9838478540</v>
      </c>
    </row>
    <row r="10" spans="1:6" ht="17.25">
      <c r="A10" s="209">
        <v>3</v>
      </c>
      <c r="B10" s="90" t="s">
        <v>92</v>
      </c>
      <c r="C10" s="210"/>
      <c r="D10" s="210"/>
      <c r="E10" s="213"/>
      <c r="F10" s="212"/>
    </row>
    <row r="11" spans="1:6" ht="17.25">
      <c r="A11" s="209">
        <v>4</v>
      </c>
      <c r="B11" s="90" t="s">
        <v>93</v>
      </c>
      <c r="C11" s="210"/>
      <c r="D11" s="210"/>
      <c r="E11" s="213"/>
      <c r="F11" s="212"/>
    </row>
    <row r="12" spans="1:6" ht="17.25">
      <c r="A12" s="209">
        <v>5</v>
      </c>
      <c r="B12" s="90" t="s">
        <v>94</v>
      </c>
      <c r="C12" s="210"/>
      <c r="D12" s="210"/>
      <c r="E12" s="213"/>
      <c r="F12" s="212"/>
    </row>
    <row r="13" spans="1:6" ht="17.25">
      <c r="A13" s="214">
        <v>6</v>
      </c>
      <c r="B13" s="215" t="s">
        <v>167</v>
      </c>
      <c r="C13" s="202"/>
      <c r="D13" s="202"/>
      <c r="E13" s="216"/>
      <c r="F13" s="204"/>
    </row>
    <row r="14" spans="1:6" ht="17.25">
      <c r="A14" s="195"/>
      <c r="B14" s="201"/>
      <c r="C14" s="196"/>
      <c r="D14" s="201"/>
      <c r="E14" s="197"/>
      <c r="F14" s="203"/>
    </row>
    <row r="15" spans="1:6" ht="17.25">
      <c r="A15" s="198"/>
      <c r="B15" s="202"/>
      <c r="C15" s="199"/>
      <c r="D15" s="202"/>
      <c r="E15" s="200"/>
      <c r="F15" s="204"/>
    </row>
    <row r="16" ht="17.25">
      <c r="D16" s="139" t="s">
        <v>186</v>
      </c>
    </row>
    <row r="17" spans="1:6" s="24" customFormat="1" ht="17.25" customHeight="1">
      <c r="A17" s="37"/>
      <c r="D17" s="373" t="s">
        <v>18</v>
      </c>
      <c r="E17" s="373"/>
      <c r="F17" s="373"/>
    </row>
    <row r="18" spans="1:6" s="24" customFormat="1" ht="17.25">
      <c r="A18" s="36" t="s">
        <v>281</v>
      </c>
      <c r="C18" s="192"/>
      <c r="D18" s="190"/>
      <c r="E18" s="358" t="s">
        <v>278</v>
      </c>
      <c r="F18" s="358"/>
    </row>
    <row r="19" spans="1:6" s="24" customFormat="1" ht="17.25">
      <c r="A19" s="191"/>
      <c r="C19" s="193"/>
      <c r="E19" s="175"/>
      <c r="F19" s="175"/>
    </row>
    <row r="20" spans="1:6" s="24" customFormat="1" ht="16.5">
      <c r="A20" s="36"/>
      <c r="F20" s="183"/>
    </row>
    <row r="21" spans="1:6" s="24" customFormat="1" ht="16.5">
      <c r="A21" s="36"/>
      <c r="F21" s="183"/>
    </row>
    <row r="22" spans="1:6" s="24" customFormat="1" ht="16.5">
      <c r="A22" s="36"/>
      <c r="F22" s="183"/>
    </row>
    <row r="23" spans="1:6" s="24" customFormat="1" ht="16.5">
      <c r="A23" s="36"/>
      <c r="F23" s="183"/>
    </row>
    <row r="24" spans="1:6" s="24" customFormat="1" ht="16.5">
      <c r="A24" s="36"/>
      <c r="F24" s="183"/>
    </row>
    <row r="25" spans="1:6" s="24" customFormat="1" ht="16.5">
      <c r="A25" s="36" t="s">
        <v>227</v>
      </c>
      <c r="F25" s="183"/>
    </row>
    <row r="26" spans="1:6" s="192" customFormat="1" ht="17.25" customHeight="1">
      <c r="A26" s="105" t="s">
        <v>272</v>
      </c>
      <c r="E26" s="359" t="s">
        <v>279</v>
      </c>
      <c r="F26" s="359"/>
    </row>
    <row r="27" spans="1:6" s="24" customFormat="1" ht="16.5">
      <c r="A27" s="37"/>
      <c r="F27" s="183"/>
    </row>
    <row r="28" spans="1:6" s="24" customFormat="1" ht="16.5">
      <c r="A28" s="37"/>
      <c r="F28" s="183"/>
    </row>
    <row r="29" spans="1:6" s="24" customFormat="1" ht="16.5">
      <c r="A29" s="37"/>
      <c r="F29" s="183"/>
    </row>
    <row r="30" spans="1:6" s="24" customFormat="1" ht="16.5">
      <c r="A30" s="37"/>
      <c r="F30" s="183"/>
    </row>
    <row r="31" spans="1:6" s="24" customFormat="1" ht="16.5">
      <c r="A31" s="37"/>
      <c r="F31" s="183"/>
    </row>
    <row r="32" spans="1:6" s="24" customFormat="1" ht="16.5">
      <c r="A32" s="37"/>
      <c r="F32" s="183"/>
    </row>
    <row r="33" spans="1:6" s="24" customFormat="1" ht="16.5">
      <c r="A33" s="37"/>
      <c r="F33" s="183"/>
    </row>
    <row r="34" spans="1:6" s="24" customFormat="1" ht="16.5">
      <c r="A34" s="37"/>
      <c r="F34" s="183"/>
    </row>
    <row r="35" spans="1:6" s="24" customFormat="1" ht="16.5">
      <c r="A35" s="37"/>
      <c r="F35" s="183"/>
    </row>
  </sheetData>
  <sheetProtection/>
  <mergeCells count="9">
    <mergeCell ref="E26:F26"/>
    <mergeCell ref="F5:F6"/>
    <mergeCell ref="D5:D6"/>
    <mergeCell ref="A3:F3"/>
    <mergeCell ref="D17:F17"/>
    <mergeCell ref="E18:F18"/>
    <mergeCell ref="A5:A6"/>
    <mergeCell ref="B5:C6"/>
    <mergeCell ref="E5:E6"/>
  </mergeCells>
  <printOptions/>
  <pageMargins left="0.75" right="0" top="0.5" bottom="0.75" header="0.25" footer="0.25"/>
  <pageSetup horizontalDpi="600" verticalDpi="600" orientation="portrait" paperSize="9" scale="80" r:id="rId1"/>
  <headerFooter alignWithMargins="0">
    <oddFooter>&amp;C&amp;8BAÛNG CAÂN ÑOÁI KEÁ TOAÙN  QUÝ 2 NAÊM 2010
&amp;R&amp;8Trang 3/3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F120"/>
  <sheetViews>
    <sheetView zoomScalePageLayoutView="0" workbookViewId="0" topLeftCell="A7">
      <pane xSplit="2" ySplit="7" topLeftCell="F97" activePane="bottomRight" state="frozen"/>
      <selection pane="topLeft" activeCell="A7" sqref="A7"/>
      <selection pane="topRight" activeCell="C7" sqref="C7"/>
      <selection pane="bottomLeft" activeCell="A14" sqref="A14"/>
      <selection pane="bottomRight" activeCell="A7" sqref="A1:IV16384"/>
    </sheetView>
  </sheetViews>
  <sheetFormatPr defaultColWidth="8.796875" defaultRowHeight="15"/>
  <cols>
    <col min="1" max="1" width="6" style="194" customWidth="1"/>
    <col min="2" max="2" width="41.09765625" style="139" customWidth="1"/>
    <col min="3" max="3" width="7.69921875" style="139" customWidth="1"/>
    <col min="4" max="4" width="7.3984375" style="139" customWidth="1"/>
    <col min="5" max="5" width="20.5" style="139" customWidth="1"/>
    <col min="6" max="6" width="21.09765625" style="188" customWidth="1"/>
    <col min="7" max="16384" width="9" style="139" customWidth="1"/>
  </cols>
  <sheetData>
    <row r="1" spans="1:6" s="41" customFormat="1" ht="17.25">
      <c r="A1" s="45" t="s">
        <v>113</v>
      </c>
      <c r="D1" s="376" t="s">
        <v>182</v>
      </c>
      <c r="E1" s="376"/>
      <c r="F1" s="376"/>
    </row>
    <row r="2" spans="1:6" ht="17.25">
      <c r="A2" s="36" t="s">
        <v>114</v>
      </c>
      <c r="D2" s="375" t="s">
        <v>180</v>
      </c>
      <c r="E2" s="375"/>
      <c r="F2" s="375"/>
    </row>
    <row r="3" spans="4:6" ht="17.25">
      <c r="D3" s="375" t="s">
        <v>181</v>
      </c>
      <c r="E3" s="375"/>
      <c r="F3" s="375"/>
    </row>
    <row r="4" spans="5:6" ht="6" customHeight="1">
      <c r="E4" s="340"/>
      <c r="F4" s="340"/>
    </row>
    <row r="5" spans="1:6" ht="21.75">
      <c r="A5" s="352" t="s">
        <v>275</v>
      </c>
      <c r="B5" s="352"/>
      <c r="C5" s="352"/>
      <c r="D5" s="352"/>
      <c r="E5" s="352"/>
      <c r="F5" s="352"/>
    </row>
    <row r="6" spans="1:6" ht="17.25">
      <c r="A6" s="354" t="s">
        <v>276</v>
      </c>
      <c r="B6" s="354"/>
      <c r="C6" s="354"/>
      <c r="D6" s="354"/>
      <c r="E6" s="354"/>
      <c r="F6" s="354"/>
    </row>
    <row r="7" spans="1:6" ht="17.25">
      <c r="A7" s="354" t="s">
        <v>19</v>
      </c>
      <c r="B7" s="354"/>
      <c r="C7" s="354"/>
      <c r="D7" s="354"/>
      <c r="E7" s="354"/>
      <c r="F7" s="354"/>
    </row>
    <row r="8" spans="1:6" ht="17.25">
      <c r="A8" s="377" t="s">
        <v>58</v>
      </c>
      <c r="B8" s="377"/>
      <c r="C8" s="377"/>
      <c r="D8" s="377"/>
      <c r="E8" s="377"/>
      <c r="F8" s="377"/>
    </row>
    <row r="9" spans="1:6" ht="17.25">
      <c r="A9" s="38"/>
      <c r="B9" s="23"/>
      <c r="C9" s="25"/>
      <c r="D9" s="25"/>
      <c r="E9" s="188">
        <v>0</v>
      </c>
      <c r="F9" s="25" t="s">
        <v>185</v>
      </c>
    </row>
    <row r="10" ht="6.75" customHeight="1">
      <c r="E10" s="341"/>
    </row>
    <row r="11" spans="1:6" s="24" customFormat="1" ht="16.5">
      <c r="A11" s="380" t="s">
        <v>33</v>
      </c>
      <c r="B11" s="379" t="s">
        <v>34</v>
      </c>
      <c r="C11" s="379" t="s">
        <v>35</v>
      </c>
      <c r="D11" s="371" t="s">
        <v>184</v>
      </c>
      <c r="E11" s="379" t="s">
        <v>111</v>
      </c>
      <c r="F11" s="379" t="s">
        <v>36</v>
      </c>
    </row>
    <row r="12" spans="1:6" s="24" customFormat="1" ht="16.5">
      <c r="A12" s="380"/>
      <c r="B12" s="379"/>
      <c r="C12" s="379"/>
      <c r="D12" s="371"/>
      <c r="E12" s="379"/>
      <c r="F12" s="379"/>
    </row>
    <row r="13" spans="1:6" ht="17.25">
      <c r="A13" s="177">
        <v>1</v>
      </c>
      <c r="B13" s="177">
        <v>2</v>
      </c>
      <c r="C13" s="178">
        <v>3</v>
      </c>
      <c r="D13" s="178"/>
      <c r="E13" s="178">
        <v>4</v>
      </c>
      <c r="F13" s="178">
        <v>5</v>
      </c>
    </row>
    <row r="14" spans="1:6" s="21" customFormat="1" ht="18.75" customHeight="1">
      <c r="A14" s="39" t="s">
        <v>37</v>
      </c>
      <c r="B14" s="40" t="s">
        <v>38</v>
      </c>
      <c r="C14" s="42">
        <v>100</v>
      </c>
      <c r="D14" s="42"/>
      <c r="E14" s="43">
        <v>117851578013</v>
      </c>
      <c r="F14" s="43">
        <v>199111690154</v>
      </c>
    </row>
    <row r="15" spans="1:6" s="34" customFormat="1" ht="15.75">
      <c r="A15" s="56" t="s">
        <v>39</v>
      </c>
      <c r="B15" s="57" t="s">
        <v>40</v>
      </c>
      <c r="C15" s="58">
        <v>110</v>
      </c>
      <c r="D15" s="58"/>
      <c r="E15" s="59">
        <v>25635489476</v>
      </c>
      <c r="F15" s="59">
        <v>6075674046</v>
      </c>
    </row>
    <row r="16" spans="1:6" ht="17.25">
      <c r="A16" s="60">
        <v>1</v>
      </c>
      <c r="B16" s="61" t="s">
        <v>40</v>
      </c>
      <c r="C16" s="62">
        <v>111</v>
      </c>
      <c r="D16" s="62" t="s">
        <v>136</v>
      </c>
      <c r="E16" s="28">
        <v>25635489476</v>
      </c>
      <c r="F16" s="28">
        <v>6075674046</v>
      </c>
    </row>
    <row r="17" spans="1:6" ht="17.25">
      <c r="A17" s="60">
        <v>2</v>
      </c>
      <c r="B17" s="61" t="s">
        <v>183</v>
      </c>
      <c r="C17" s="62">
        <v>112</v>
      </c>
      <c r="D17" s="62"/>
      <c r="E17" s="28"/>
      <c r="F17" s="28"/>
    </row>
    <row r="18" spans="1:6" s="34" customFormat="1" ht="15.75">
      <c r="A18" s="56" t="s">
        <v>41</v>
      </c>
      <c r="B18" s="57" t="s">
        <v>42</v>
      </c>
      <c r="C18" s="58">
        <v>120</v>
      </c>
      <c r="D18" s="58" t="s">
        <v>137</v>
      </c>
      <c r="E18" s="59">
        <v>10000000</v>
      </c>
      <c r="F18" s="59">
        <v>310000000</v>
      </c>
    </row>
    <row r="19" spans="1:6" ht="17.25">
      <c r="A19" s="60">
        <v>1</v>
      </c>
      <c r="B19" s="61" t="s">
        <v>43</v>
      </c>
      <c r="C19" s="62">
        <v>121</v>
      </c>
      <c r="D19" s="62"/>
      <c r="E19" s="28">
        <v>10000000</v>
      </c>
      <c r="F19" s="28">
        <v>310000000</v>
      </c>
    </row>
    <row r="20" spans="1:6" ht="17.25" hidden="1">
      <c r="A20" s="60">
        <v>2</v>
      </c>
      <c r="B20" s="61" t="s">
        <v>196</v>
      </c>
      <c r="C20" s="62">
        <v>129</v>
      </c>
      <c r="D20" s="62"/>
      <c r="E20" s="28"/>
      <c r="F20" s="28"/>
    </row>
    <row r="21" spans="1:6" s="34" customFormat="1" ht="15.75">
      <c r="A21" s="56" t="s">
        <v>44</v>
      </c>
      <c r="B21" s="57" t="s">
        <v>45</v>
      </c>
      <c r="C21" s="58">
        <v>130</v>
      </c>
      <c r="D21" s="58"/>
      <c r="E21" s="59">
        <v>36774059904</v>
      </c>
      <c r="F21" s="59">
        <v>74818642229</v>
      </c>
    </row>
    <row r="22" spans="1:6" ht="17.25">
      <c r="A22" s="60">
        <v>1</v>
      </c>
      <c r="B22" s="61" t="s">
        <v>46</v>
      </c>
      <c r="C22" s="62">
        <v>131</v>
      </c>
      <c r="D22" s="62"/>
      <c r="E22" s="28">
        <v>23263289363</v>
      </c>
      <c r="F22" s="28">
        <v>61347001503</v>
      </c>
    </row>
    <row r="23" spans="1:6" ht="17.25">
      <c r="A23" s="60">
        <v>2</v>
      </c>
      <c r="B23" s="61" t="s">
        <v>47</v>
      </c>
      <c r="C23" s="62">
        <v>132</v>
      </c>
      <c r="D23" s="62"/>
      <c r="E23" s="28">
        <v>9799769504</v>
      </c>
      <c r="F23" s="28">
        <v>9529323938</v>
      </c>
    </row>
    <row r="24" spans="1:6" ht="17.25">
      <c r="A24" s="60">
        <v>3</v>
      </c>
      <c r="B24" s="61" t="s">
        <v>48</v>
      </c>
      <c r="C24" s="62">
        <v>133</v>
      </c>
      <c r="D24" s="62"/>
      <c r="E24" s="28"/>
      <c r="F24" s="28"/>
    </row>
    <row r="25" spans="1:6" ht="17.25">
      <c r="A25" s="60">
        <v>4</v>
      </c>
      <c r="B25" s="61" t="s">
        <v>188</v>
      </c>
      <c r="C25" s="62">
        <v>134</v>
      </c>
      <c r="D25" s="62"/>
      <c r="E25" s="28"/>
      <c r="F25" s="28"/>
    </row>
    <row r="26" spans="1:6" ht="17.25">
      <c r="A26" s="60">
        <v>5</v>
      </c>
      <c r="B26" s="61" t="s">
        <v>49</v>
      </c>
      <c r="C26" s="62">
        <v>135</v>
      </c>
      <c r="D26" s="62" t="s">
        <v>138</v>
      </c>
      <c r="E26" s="28">
        <v>3711001037</v>
      </c>
      <c r="F26" s="28">
        <v>3942316788</v>
      </c>
    </row>
    <row r="27" spans="1:6" ht="17.25">
      <c r="A27" s="60">
        <v>6</v>
      </c>
      <c r="B27" s="61" t="s">
        <v>197</v>
      </c>
      <c r="C27" s="62">
        <v>139</v>
      </c>
      <c r="D27" s="62"/>
      <c r="E27" s="28"/>
      <c r="F27" s="28"/>
    </row>
    <row r="28" spans="1:6" s="34" customFormat="1" ht="15.75">
      <c r="A28" s="56" t="s">
        <v>50</v>
      </c>
      <c r="B28" s="57" t="s">
        <v>51</v>
      </c>
      <c r="C28" s="58">
        <v>140</v>
      </c>
      <c r="D28" s="58"/>
      <c r="E28" s="59">
        <v>53217778410</v>
      </c>
      <c r="F28" s="59">
        <v>110197152883</v>
      </c>
    </row>
    <row r="29" spans="1:6" ht="17.25">
      <c r="A29" s="60">
        <v>1</v>
      </c>
      <c r="B29" s="61" t="s">
        <v>51</v>
      </c>
      <c r="C29" s="62">
        <v>141</v>
      </c>
      <c r="D29" s="58" t="s">
        <v>139</v>
      </c>
      <c r="E29" s="28">
        <v>53217778410</v>
      </c>
      <c r="F29" s="223">
        <v>110197152883</v>
      </c>
    </row>
    <row r="30" spans="1:6" ht="17.25">
      <c r="A30" s="60">
        <v>2</v>
      </c>
      <c r="B30" s="61" t="s">
        <v>198</v>
      </c>
      <c r="C30" s="62">
        <v>149</v>
      </c>
      <c r="D30" s="62"/>
      <c r="E30" s="28"/>
      <c r="F30" s="28"/>
    </row>
    <row r="31" spans="1:6" s="34" customFormat="1" ht="15.75">
      <c r="A31" s="56" t="s">
        <v>52</v>
      </c>
      <c r="B31" s="57" t="s">
        <v>189</v>
      </c>
      <c r="C31" s="58">
        <v>150</v>
      </c>
      <c r="D31" s="58"/>
      <c r="E31" s="59">
        <v>2214250223</v>
      </c>
      <c r="F31" s="59">
        <v>7710220996</v>
      </c>
    </row>
    <row r="32" spans="1:6" ht="17.25">
      <c r="A32" s="60">
        <v>1</v>
      </c>
      <c r="B32" s="61" t="s">
        <v>190</v>
      </c>
      <c r="C32" s="62">
        <v>151</v>
      </c>
      <c r="D32" s="62"/>
      <c r="E32" s="28"/>
      <c r="F32" s="28">
        <v>139920482</v>
      </c>
    </row>
    <row r="33" spans="1:6" ht="17.25">
      <c r="A33" s="60">
        <v>2</v>
      </c>
      <c r="B33" s="61" t="s">
        <v>140</v>
      </c>
      <c r="C33" s="62">
        <v>152</v>
      </c>
      <c r="D33" s="62"/>
      <c r="E33" s="28">
        <v>1997587223</v>
      </c>
      <c r="F33" s="28">
        <v>7238224514</v>
      </c>
    </row>
    <row r="34" spans="1:6" ht="17.25">
      <c r="A34" s="60">
        <v>3</v>
      </c>
      <c r="B34" s="61" t="s">
        <v>145</v>
      </c>
      <c r="C34" s="62">
        <v>154</v>
      </c>
      <c r="D34" s="62" t="s">
        <v>146</v>
      </c>
      <c r="E34" s="28"/>
      <c r="F34" s="28">
        <v>44469000</v>
      </c>
    </row>
    <row r="35" spans="1:6" ht="17.25">
      <c r="A35" s="60">
        <v>4</v>
      </c>
      <c r="B35" s="61" t="s">
        <v>189</v>
      </c>
      <c r="C35" s="62">
        <v>158</v>
      </c>
      <c r="D35" s="62"/>
      <c r="E35" s="28">
        <v>216663000</v>
      </c>
      <c r="F35" s="28">
        <v>287607000</v>
      </c>
    </row>
    <row r="36" spans="1:6" s="34" customFormat="1" ht="15.75">
      <c r="A36" s="56" t="s">
        <v>53</v>
      </c>
      <c r="B36" s="57" t="s">
        <v>191</v>
      </c>
      <c r="C36" s="58">
        <v>200</v>
      </c>
      <c r="D36" s="58"/>
      <c r="E36" s="59">
        <v>95098198186</v>
      </c>
      <c r="F36" s="59">
        <v>97953656749</v>
      </c>
    </row>
    <row r="37" spans="1:6" s="34" customFormat="1" ht="15.75">
      <c r="A37" s="56" t="s">
        <v>39</v>
      </c>
      <c r="B37" s="57" t="s">
        <v>192</v>
      </c>
      <c r="C37" s="58">
        <v>210</v>
      </c>
      <c r="D37" s="58"/>
      <c r="E37" s="59">
        <v>25728361</v>
      </c>
      <c r="F37" s="59">
        <v>25728361</v>
      </c>
    </row>
    <row r="38" spans="1:6" s="20" customFormat="1" ht="16.5">
      <c r="A38" s="60">
        <v>1</v>
      </c>
      <c r="B38" s="61" t="s">
        <v>193</v>
      </c>
      <c r="C38" s="62">
        <v>211</v>
      </c>
      <c r="D38" s="62"/>
      <c r="E38" s="28">
        <v>25728361</v>
      </c>
      <c r="F38" s="28">
        <v>25728361</v>
      </c>
    </row>
    <row r="39" spans="1:6" s="20" customFormat="1" ht="16.5">
      <c r="A39" s="60">
        <v>2</v>
      </c>
      <c r="B39" s="61" t="s">
        <v>147</v>
      </c>
      <c r="C39" s="62">
        <v>212</v>
      </c>
      <c r="D39" s="62"/>
      <c r="E39" s="28"/>
      <c r="F39" s="28"/>
    </row>
    <row r="40" spans="1:6" s="20" customFormat="1" ht="16.5">
      <c r="A40" s="60">
        <v>3</v>
      </c>
      <c r="B40" s="61" t="s">
        <v>148</v>
      </c>
      <c r="C40" s="62">
        <v>213</v>
      </c>
      <c r="D40" s="62" t="s">
        <v>149</v>
      </c>
      <c r="E40" s="28"/>
      <c r="F40" s="28"/>
    </row>
    <row r="41" spans="1:6" s="20" customFormat="1" ht="16.5">
      <c r="A41" s="60">
        <v>4</v>
      </c>
      <c r="B41" s="61" t="s">
        <v>174</v>
      </c>
      <c r="C41" s="62">
        <v>218</v>
      </c>
      <c r="D41" s="62" t="s">
        <v>150</v>
      </c>
      <c r="E41" s="28"/>
      <c r="F41" s="28"/>
    </row>
    <row r="42" spans="1:6" s="21" customFormat="1" ht="17.25">
      <c r="A42" s="63">
        <v>5</v>
      </c>
      <c r="B42" s="64" t="s">
        <v>194</v>
      </c>
      <c r="C42" s="65">
        <v>219</v>
      </c>
      <c r="D42" s="65"/>
      <c r="E42" s="66"/>
      <c r="F42" s="66"/>
    </row>
    <row r="43" spans="1:6" s="34" customFormat="1" ht="15.75">
      <c r="A43" s="56" t="s">
        <v>41</v>
      </c>
      <c r="B43" s="67" t="s">
        <v>195</v>
      </c>
      <c r="C43" s="58">
        <v>220</v>
      </c>
      <c r="D43" s="58"/>
      <c r="E43" s="59">
        <v>71126107479</v>
      </c>
      <c r="F43" s="59">
        <v>73597069696</v>
      </c>
    </row>
    <row r="44" spans="1:6" ht="17.25">
      <c r="A44" s="60">
        <v>1</v>
      </c>
      <c r="B44" s="61" t="s">
        <v>54</v>
      </c>
      <c r="C44" s="62">
        <v>221</v>
      </c>
      <c r="D44" s="62" t="s">
        <v>151</v>
      </c>
      <c r="E44" s="28">
        <v>59096416570</v>
      </c>
      <c r="F44" s="28">
        <v>61567378787</v>
      </c>
    </row>
    <row r="45" spans="1:6" ht="17.25">
      <c r="A45" s="60"/>
      <c r="B45" s="61" t="s">
        <v>61</v>
      </c>
      <c r="C45" s="62">
        <v>222</v>
      </c>
      <c r="D45" s="62"/>
      <c r="E45" s="28">
        <v>126318123519</v>
      </c>
      <c r="F45" s="28">
        <v>132567008729</v>
      </c>
    </row>
    <row r="46" spans="1:6" ht="17.25">
      <c r="A46" s="60"/>
      <c r="B46" s="61" t="s">
        <v>62</v>
      </c>
      <c r="C46" s="62">
        <v>223</v>
      </c>
      <c r="D46" s="62"/>
      <c r="E46" s="28">
        <v>-67221706949</v>
      </c>
      <c r="F46" s="28">
        <v>-70999629942</v>
      </c>
    </row>
    <row r="47" spans="1:6" ht="17.25">
      <c r="A47" s="78">
        <v>2</v>
      </c>
      <c r="B47" s="79" t="s">
        <v>63</v>
      </c>
      <c r="C47" s="80">
        <v>224</v>
      </c>
      <c r="D47" s="80" t="s">
        <v>152</v>
      </c>
      <c r="E47" s="81">
        <v>0</v>
      </c>
      <c r="F47" s="81">
        <v>0</v>
      </c>
    </row>
    <row r="48" spans="1:6" ht="17.25">
      <c r="A48" s="60"/>
      <c r="B48" s="61" t="s">
        <v>61</v>
      </c>
      <c r="C48" s="62">
        <v>225</v>
      </c>
      <c r="D48" s="62"/>
      <c r="E48" s="28"/>
      <c r="F48" s="28"/>
    </row>
    <row r="49" spans="1:6" ht="17.25">
      <c r="A49" s="60"/>
      <c r="B49" s="61" t="s">
        <v>62</v>
      </c>
      <c r="C49" s="62">
        <v>226</v>
      </c>
      <c r="D49" s="62"/>
      <c r="E49" s="28"/>
      <c r="F49" s="28"/>
    </row>
    <row r="50" spans="1:6" ht="17.25">
      <c r="A50" s="60">
        <v>3</v>
      </c>
      <c r="B50" s="61" t="s">
        <v>64</v>
      </c>
      <c r="C50" s="62">
        <v>227</v>
      </c>
      <c r="D50" s="62" t="s">
        <v>153</v>
      </c>
      <c r="E50" s="28">
        <v>0</v>
      </c>
      <c r="F50" s="28">
        <v>0</v>
      </c>
    </row>
    <row r="51" spans="1:6" ht="17.25">
      <c r="A51" s="60"/>
      <c r="B51" s="61" t="s">
        <v>61</v>
      </c>
      <c r="C51" s="62">
        <v>228</v>
      </c>
      <c r="D51" s="62"/>
      <c r="E51" s="28">
        <v>10000000</v>
      </c>
      <c r="F51" s="28">
        <v>10000000</v>
      </c>
    </row>
    <row r="52" spans="1:6" ht="17.25">
      <c r="A52" s="60"/>
      <c r="B52" s="61" t="s">
        <v>62</v>
      </c>
      <c r="C52" s="62">
        <v>229</v>
      </c>
      <c r="D52" s="62"/>
      <c r="E52" s="28">
        <v>-10000000</v>
      </c>
      <c r="F52" s="28">
        <v>-10000000</v>
      </c>
    </row>
    <row r="53" spans="1:6" s="132" customFormat="1" ht="16.5">
      <c r="A53" s="60">
        <v>5</v>
      </c>
      <c r="B53" s="220" t="s">
        <v>175</v>
      </c>
      <c r="C53" s="138">
        <v>230</v>
      </c>
      <c r="D53" s="138" t="s">
        <v>154</v>
      </c>
      <c r="E53" s="70">
        <v>12029690909</v>
      </c>
      <c r="F53" s="70">
        <v>12029690909</v>
      </c>
    </row>
    <row r="54" spans="1:6" s="44" customFormat="1" ht="16.5">
      <c r="A54" s="56" t="s">
        <v>44</v>
      </c>
      <c r="B54" s="57" t="s">
        <v>199</v>
      </c>
      <c r="C54" s="58">
        <v>240</v>
      </c>
      <c r="D54" s="58" t="s">
        <v>155</v>
      </c>
      <c r="E54" s="59">
        <v>0</v>
      </c>
      <c r="F54" s="59">
        <v>0</v>
      </c>
    </row>
    <row r="55" spans="1:6" ht="17.25">
      <c r="A55" s="60"/>
      <c r="B55" s="68" t="s">
        <v>200</v>
      </c>
      <c r="C55" s="62">
        <v>241</v>
      </c>
      <c r="D55" s="62"/>
      <c r="E55" s="28"/>
      <c r="F55" s="28"/>
    </row>
    <row r="56" spans="1:6" ht="17.25">
      <c r="A56" s="60"/>
      <c r="B56" s="68" t="s">
        <v>201</v>
      </c>
      <c r="C56" s="62">
        <v>242</v>
      </c>
      <c r="D56" s="62"/>
      <c r="E56" s="28"/>
      <c r="F56" s="28"/>
    </row>
    <row r="57" spans="1:6" s="44" customFormat="1" ht="16.5">
      <c r="A57" s="56" t="s">
        <v>50</v>
      </c>
      <c r="B57" s="57" t="s">
        <v>65</v>
      </c>
      <c r="C57" s="58">
        <v>250</v>
      </c>
      <c r="D57" s="58"/>
      <c r="E57" s="59">
        <v>22763862467</v>
      </c>
      <c r="F57" s="59">
        <v>22773132467</v>
      </c>
    </row>
    <row r="58" spans="1:6" s="132" customFormat="1" ht="16.5">
      <c r="A58" s="60">
        <v>1</v>
      </c>
      <c r="B58" s="61" t="s">
        <v>202</v>
      </c>
      <c r="C58" s="138">
        <v>251</v>
      </c>
      <c r="D58" s="138"/>
      <c r="E58" s="70">
        <v>4419362467</v>
      </c>
      <c r="F58" s="70">
        <v>4419362467</v>
      </c>
    </row>
    <row r="59" spans="1:6" ht="17.25">
      <c r="A59" s="60">
        <v>2</v>
      </c>
      <c r="B59" s="61" t="s">
        <v>203</v>
      </c>
      <c r="C59" s="62">
        <v>252</v>
      </c>
      <c r="D59" s="62"/>
      <c r="E59" s="28">
        <v>4341000000</v>
      </c>
      <c r="F59" s="70">
        <v>4341000000</v>
      </c>
    </row>
    <row r="60" spans="1:6" s="132" customFormat="1" ht="16.5">
      <c r="A60" s="60">
        <v>3</v>
      </c>
      <c r="B60" s="61" t="s">
        <v>66</v>
      </c>
      <c r="C60" s="138">
        <v>258</v>
      </c>
      <c r="D60" s="138" t="s">
        <v>156</v>
      </c>
      <c r="E60" s="28">
        <v>16934600000</v>
      </c>
      <c r="F60" s="70">
        <v>16943870000</v>
      </c>
    </row>
    <row r="61" spans="1:6" s="132" customFormat="1" ht="16.5">
      <c r="A61" s="60">
        <v>4</v>
      </c>
      <c r="B61" s="61" t="s">
        <v>204</v>
      </c>
      <c r="C61" s="138">
        <v>259</v>
      </c>
      <c r="D61" s="138"/>
      <c r="E61" s="70">
        <v>-2931100000</v>
      </c>
      <c r="F61" s="70">
        <v>-2931100000</v>
      </c>
    </row>
    <row r="62" spans="1:6" s="34" customFormat="1" ht="15.75">
      <c r="A62" s="56" t="s">
        <v>52</v>
      </c>
      <c r="B62" s="57" t="s">
        <v>205</v>
      </c>
      <c r="C62" s="58">
        <v>260</v>
      </c>
      <c r="D62" s="58"/>
      <c r="E62" s="59">
        <v>1182499879</v>
      </c>
      <c r="F62" s="59">
        <v>1557726225</v>
      </c>
    </row>
    <row r="63" spans="1:6" s="132" customFormat="1" ht="16.5">
      <c r="A63" s="60">
        <v>1</v>
      </c>
      <c r="B63" s="61" t="s">
        <v>206</v>
      </c>
      <c r="C63" s="138">
        <v>261</v>
      </c>
      <c r="D63" s="138" t="s">
        <v>157</v>
      </c>
      <c r="E63" s="70">
        <v>931697932</v>
      </c>
      <c r="F63" s="70">
        <v>1306924278</v>
      </c>
    </row>
    <row r="64" spans="1:6" s="34" customFormat="1" ht="16.5">
      <c r="A64" s="60">
        <v>2</v>
      </c>
      <c r="B64" s="61" t="s">
        <v>207</v>
      </c>
      <c r="C64" s="138">
        <v>262</v>
      </c>
      <c r="D64" s="138" t="s">
        <v>158</v>
      </c>
      <c r="E64" s="59"/>
      <c r="F64" s="59"/>
    </row>
    <row r="65" spans="1:6" ht="17.25">
      <c r="A65" s="60">
        <v>3</v>
      </c>
      <c r="B65" s="61" t="s">
        <v>205</v>
      </c>
      <c r="C65" s="62">
        <v>268</v>
      </c>
      <c r="D65" s="62"/>
      <c r="E65" s="28">
        <v>250801947</v>
      </c>
      <c r="F65" s="28">
        <v>250801947</v>
      </c>
    </row>
    <row r="66" spans="1:6" ht="17.25">
      <c r="A66" s="71"/>
      <c r="B66" s="72"/>
      <c r="C66" s="73"/>
      <c r="D66" s="73"/>
      <c r="E66" s="74"/>
      <c r="F66" s="74"/>
    </row>
    <row r="67" spans="1:6" s="27" customFormat="1" ht="17.25">
      <c r="A67" s="378" t="s">
        <v>68</v>
      </c>
      <c r="B67" s="378"/>
      <c r="C67" s="111">
        <v>250</v>
      </c>
      <c r="D67" s="111"/>
      <c r="E67" s="131">
        <v>212949776199</v>
      </c>
      <c r="F67" s="131">
        <v>297065346903</v>
      </c>
    </row>
    <row r="68" spans="1:6" s="21" customFormat="1" ht="17.25">
      <c r="A68" s="75"/>
      <c r="B68" s="76" t="s">
        <v>69</v>
      </c>
      <c r="C68" s="76"/>
      <c r="D68" s="76"/>
      <c r="E68" s="77"/>
      <c r="F68" s="77"/>
    </row>
    <row r="69" spans="1:6" s="21" customFormat="1" ht="16.5">
      <c r="A69" s="56" t="s">
        <v>37</v>
      </c>
      <c r="B69" s="57" t="s">
        <v>70</v>
      </c>
      <c r="C69" s="58">
        <v>300</v>
      </c>
      <c r="D69" s="58"/>
      <c r="E69" s="59">
        <v>87298767425</v>
      </c>
      <c r="F69" s="59">
        <v>163128650756</v>
      </c>
    </row>
    <row r="70" spans="1:6" s="34" customFormat="1" ht="15.75">
      <c r="A70" s="56" t="s">
        <v>39</v>
      </c>
      <c r="B70" s="57" t="s">
        <v>71</v>
      </c>
      <c r="C70" s="58">
        <v>310</v>
      </c>
      <c r="D70" s="58"/>
      <c r="E70" s="59">
        <v>86875644739</v>
      </c>
      <c r="F70" s="59">
        <v>163128650756</v>
      </c>
    </row>
    <row r="71" spans="1:6" ht="17.25">
      <c r="A71" s="60">
        <v>1</v>
      </c>
      <c r="B71" s="61" t="s">
        <v>208</v>
      </c>
      <c r="C71" s="62">
        <v>311</v>
      </c>
      <c r="D71" s="62" t="s">
        <v>159</v>
      </c>
      <c r="E71" s="28">
        <v>42162947967</v>
      </c>
      <c r="F71" s="28">
        <v>90223672302</v>
      </c>
    </row>
    <row r="72" spans="1:6" ht="17.25">
      <c r="A72" s="60">
        <v>2</v>
      </c>
      <c r="B72" s="61" t="s">
        <v>72</v>
      </c>
      <c r="C72" s="62">
        <v>312</v>
      </c>
      <c r="D72" s="62"/>
      <c r="E72" s="28">
        <v>23628367966</v>
      </c>
      <c r="F72" s="28">
        <v>48191924445</v>
      </c>
    </row>
    <row r="73" spans="1:6" ht="17.25">
      <c r="A73" s="60">
        <v>3</v>
      </c>
      <c r="B73" s="61" t="s">
        <v>73</v>
      </c>
      <c r="C73" s="62">
        <v>313</v>
      </c>
      <c r="D73" s="62"/>
      <c r="E73" s="28">
        <v>1597101674</v>
      </c>
      <c r="F73" s="28">
        <v>5643395247</v>
      </c>
    </row>
    <row r="74" spans="1:6" ht="17.25">
      <c r="A74" s="60">
        <v>4</v>
      </c>
      <c r="B74" s="61" t="s">
        <v>74</v>
      </c>
      <c r="C74" s="62">
        <v>314</v>
      </c>
      <c r="D74" s="62" t="s">
        <v>160</v>
      </c>
      <c r="E74" s="28">
        <v>2895133163</v>
      </c>
      <c r="F74" s="28">
        <v>3346080514</v>
      </c>
    </row>
    <row r="75" spans="1:6" ht="17.25">
      <c r="A75" s="60">
        <v>5</v>
      </c>
      <c r="B75" s="61" t="s">
        <v>75</v>
      </c>
      <c r="C75" s="62">
        <v>315</v>
      </c>
      <c r="D75" s="62"/>
      <c r="E75" s="28">
        <v>5431416441</v>
      </c>
      <c r="F75" s="28">
        <v>13623600815</v>
      </c>
    </row>
    <row r="76" spans="1:6" ht="17.25">
      <c r="A76" s="60">
        <v>6</v>
      </c>
      <c r="B76" s="61" t="s">
        <v>78</v>
      </c>
      <c r="C76" s="62">
        <v>316</v>
      </c>
      <c r="D76" s="62" t="s">
        <v>161</v>
      </c>
      <c r="E76" s="28">
        <v>1880385623</v>
      </c>
      <c r="F76" s="28">
        <v>1823673176</v>
      </c>
    </row>
    <row r="77" spans="1:6" ht="17.25">
      <c r="A77" s="60">
        <v>7</v>
      </c>
      <c r="B77" s="61" t="s">
        <v>209</v>
      </c>
      <c r="C77" s="62">
        <v>317</v>
      </c>
      <c r="D77" s="62"/>
      <c r="E77" s="28"/>
      <c r="F77" s="28"/>
    </row>
    <row r="78" spans="1:6" ht="17.25">
      <c r="A78" s="60">
        <v>8</v>
      </c>
      <c r="B78" s="61" t="s">
        <v>210</v>
      </c>
      <c r="C78" s="62">
        <v>318</v>
      </c>
      <c r="D78" s="62"/>
      <c r="E78" s="28"/>
      <c r="F78" s="28"/>
    </row>
    <row r="79" spans="1:6" ht="17.25">
      <c r="A79" s="60">
        <v>9</v>
      </c>
      <c r="B79" s="61" t="s">
        <v>76</v>
      </c>
      <c r="C79" s="62">
        <v>319</v>
      </c>
      <c r="D79" s="62" t="s">
        <v>162</v>
      </c>
      <c r="E79" s="28">
        <v>9280291905</v>
      </c>
      <c r="F79" s="342">
        <v>276304257</v>
      </c>
    </row>
    <row r="80" spans="1:6" ht="17.25">
      <c r="A80" s="60"/>
      <c r="B80" s="61"/>
      <c r="C80" s="62"/>
      <c r="D80" s="62"/>
      <c r="E80" s="28"/>
      <c r="F80" s="28"/>
    </row>
    <row r="81" spans="1:6" s="34" customFormat="1" ht="15.75">
      <c r="A81" s="56" t="s">
        <v>41</v>
      </c>
      <c r="B81" s="57" t="s">
        <v>77</v>
      </c>
      <c r="C81" s="58">
        <v>320</v>
      </c>
      <c r="D81" s="58"/>
      <c r="E81" s="59">
        <v>423122686</v>
      </c>
      <c r="F81" s="59">
        <v>0</v>
      </c>
    </row>
    <row r="82" spans="1:6" ht="17.25">
      <c r="A82" s="60">
        <v>1</v>
      </c>
      <c r="B82" s="61" t="s">
        <v>211</v>
      </c>
      <c r="C82" s="62">
        <v>321</v>
      </c>
      <c r="D82" s="62"/>
      <c r="E82" s="28"/>
      <c r="F82" s="28"/>
    </row>
    <row r="83" spans="1:6" ht="17.25">
      <c r="A83" s="60">
        <v>2</v>
      </c>
      <c r="B83" s="61" t="s">
        <v>212</v>
      </c>
      <c r="C83" s="62">
        <v>322</v>
      </c>
      <c r="D83" s="62" t="s">
        <v>163</v>
      </c>
      <c r="E83" s="28"/>
      <c r="F83" s="28"/>
    </row>
    <row r="84" spans="1:6" ht="17.25">
      <c r="A84" s="60">
        <v>3</v>
      </c>
      <c r="B84" s="61" t="s">
        <v>213</v>
      </c>
      <c r="C84" s="62">
        <v>323</v>
      </c>
      <c r="D84" s="62"/>
      <c r="E84" s="28"/>
      <c r="F84" s="28"/>
    </row>
    <row r="85" spans="1:6" ht="17.25">
      <c r="A85" s="60">
        <v>4</v>
      </c>
      <c r="B85" s="61" t="s">
        <v>222</v>
      </c>
      <c r="C85" s="62">
        <v>324</v>
      </c>
      <c r="D85" s="62" t="s">
        <v>164</v>
      </c>
      <c r="E85" s="28"/>
      <c r="F85" s="28">
        <v>0</v>
      </c>
    </row>
    <row r="86" spans="1:6" ht="17.25">
      <c r="A86" s="60">
        <v>5</v>
      </c>
      <c r="B86" s="61" t="s">
        <v>214</v>
      </c>
      <c r="C86" s="62">
        <v>325</v>
      </c>
      <c r="D86" s="62" t="s">
        <v>158</v>
      </c>
      <c r="E86" s="28"/>
      <c r="F86" s="28"/>
    </row>
    <row r="87" spans="1:6" ht="16.5" customHeight="1">
      <c r="A87" s="60">
        <v>6</v>
      </c>
      <c r="B87" s="61" t="s">
        <v>231</v>
      </c>
      <c r="C87" s="62">
        <v>336</v>
      </c>
      <c r="D87" s="62"/>
      <c r="E87" s="28">
        <v>423122686</v>
      </c>
      <c r="F87" s="28">
        <v>0</v>
      </c>
    </row>
    <row r="88" spans="1:6" ht="10.5" customHeight="1">
      <c r="A88" s="60"/>
      <c r="B88" s="61"/>
      <c r="C88" s="62"/>
      <c r="D88" s="62"/>
      <c r="E88" s="28"/>
      <c r="F88" s="28"/>
    </row>
    <row r="89" spans="1:6" s="21" customFormat="1" ht="16.5">
      <c r="A89" s="56" t="s">
        <v>53</v>
      </c>
      <c r="B89" s="57" t="s">
        <v>79</v>
      </c>
      <c r="C89" s="58">
        <v>400</v>
      </c>
      <c r="D89" s="58"/>
      <c r="E89" s="59">
        <v>125651008774</v>
      </c>
      <c r="F89" s="59">
        <v>133936696147</v>
      </c>
    </row>
    <row r="90" spans="1:6" s="34" customFormat="1" ht="19.5" customHeight="1">
      <c r="A90" s="56" t="s">
        <v>39</v>
      </c>
      <c r="B90" s="57" t="s">
        <v>215</v>
      </c>
      <c r="C90" s="58">
        <v>410</v>
      </c>
      <c r="D90" s="58" t="s">
        <v>165</v>
      </c>
      <c r="E90" s="59">
        <v>127677892541</v>
      </c>
      <c r="F90" s="59">
        <v>132665762331</v>
      </c>
    </row>
    <row r="91" spans="1:6" ht="17.25">
      <c r="A91" s="60">
        <v>1</v>
      </c>
      <c r="B91" s="61" t="s">
        <v>216</v>
      </c>
      <c r="C91" s="62">
        <v>411</v>
      </c>
      <c r="D91" s="62"/>
      <c r="E91" s="28">
        <v>88685710000</v>
      </c>
      <c r="F91" s="28">
        <v>88685710000</v>
      </c>
    </row>
    <row r="92" spans="1:6" ht="17.25">
      <c r="A92" s="60">
        <v>2</v>
      </c>
      <c r="B92" s="61" t="s">
        <v>217</v>
      </c>
      <c r="C92" s="62">
        <v>412</v>
      </c>
      <c r="D92" s="62"/>
      <c r="E92" s="28">
        <v>5765652370</v>
      </c>
      <c r="F92" s="28">
        <v>5765652370</v>
      </c>
    </row>
    <row r="93" spans="1:6" ht="17.25">
      <c r="A93" s="60">
        <v>3</v>
      </c>
      <c r="B93" s="61" t="s">
        <v>218</v>
      </c>
      <c r="C93" s="62">
        <v>413</v>
      </c>
      <c r="D93" s="62"/>
      <c r="E93" s="28">
        <v>-88750000</v>
      </c>
      <c r="F93" s="28">
        <v>-88750000</v>
      </c>
    </row>
    <row r="94" spans="1:6" ht="17.25">
      <c r="A94" s="60">
        <v>4</v>
      </c>
      <c r="B94" s="61" t="s">
        <v>80</v>
      </c>
      <c r="C94" s="62">
        <v>414</v>
      </c>
      <c r="D94" s="62"/>
      <c r="E94" s="28"/>
      <c r="F94" s="28"/>
    </row>
    <row r="95" spans="1:6" ht="17.25">
      <c r="A95" s="60">
        <v>5</v>
      </c>
      <c r="B95" s="61" t="s">
        <v>219</v>
      </c>
      <c r="C95" s="62">
        <v>415</v>
      </c>
      <c r="D95" s="62"/>
      <c r="E95" s="28">
        <v>1361168850</v>
      </c>
      <c r="F95" s="28">
        <v>0</v>
      </c>
    </row>
    <row r="96" spans="1:6" ht="17.25">
      <c r="A96" s="60">
        <v>6</v>
      </c>
      <c r="B96" s="61" t="s">
        <v>81</v>
      </c>
      <c r="C96" s="62">
        <v>416</v>
      </c>
      <c r="D96" s="62"/>
      <c r="E96" s="28">
        <v>15059162245</v>
      </c>
      <c r="F96" s="28">
        <v>18525711674</v>
      </c>
    </row>
    <row r="97" spans="1:6" ht="17.25">
      <c r="A97" s="60">
        <v>7</v>
      </c>
      <c r="B97" s="61" t="s">
        <v>82</v>
      </c>
      <c r="C97" s="62">
        <v>417</v>
      </c>
      <c r="D97" s="62"/>
      <c r="E97" s="28">
        <v>2730049318</v>
      </c>
      <c r="F97" s="28">
        <v>4261628040</v>
      </c>
    </row>
    <row r="98" spans="1:6" ht="17.25">
      <c r="A98" s="60">
        <v>8</v>
      </c>
      <c r="B98" s="61" t="s">
        <v>220</v>
      </c>
      <c r="C98" s="62">
        <v>418</v>
      </c>
      <c r="D98" s="62"/>
      <c r="E98" s="28"/>
      <c r="F98" s="28"/>
    </row>
    <row r="99" spans="1:6" ht="17.25">
      <c r="A99" s="60">
        <v>9</v>
      </c>
      <c r="B99" s="61" t="s">
        <v>83</v>
      </c>
      <c r="C99" s="62">
        <v>419</v>
      </c>
      <c r="D99" s="62"/>
      <c r="E99" s="28">
        <v>14164899758</v>
      </c>
      <c r="F99" s="212">
        <v>15515810247</v>
      </c>
    </row>
    <row r="100" spans="1:6" ht="9.75" customHeight="1">
      <c r="A100" s="60"/>
      <c r="B100" s="61"/>
      <c r="C100" s="62"/>
      <c r="D100" s="62"/>
      <c r="E100" s="70"/>
      <c r="F100" s="70"/>
    </row>
    <row r="101" spans="1:6" s="34" customFormat="1" ht="15.75">
      <c r="A101" s="56" t="s">
        <v>41</v>
      </c>
      <c r="B101" s="57" t="s">
        <v>85</v>
      </c>
      <c r="C101" s="58">
        <v>420</v>
      </c>
      <c r="D101" s="58"/>
      <c r="E101" s="59">
        <v>-2026883767</v>
      </c>
      <c r="F101" s="59">
        <v>1270933816</v>
      </c>
    </row>
    <row r="102" spans="1:6" s="34" customFormat="1" ht="16.5">
      <c r="A102" s="60">
        <v>1</v>
      </c>
      <c r="B102" s="69" t="s">
        <v>84</v>
      </c>
      <c r="C102" s="58">
        <v>421</v>
      </c>
      <c r="D102" s="58"/>
      <c r="E102" s="70">
        <v>-2026883767</v>
      </c>
      <c r="F102" s="224">
        <v>1270933816</v>
      </c>
    </row>
    <row r="103" spans="1:6" s="34" customFormat="1" ht="16.5">
      <c r="A103" s="60">
        <v>2</v>
      </c>
      <c r="B103" s="61" t="s">
        <v>221</v>
      </c>
      <c r="C103" s="58">
        <v>422</v>
      </c>
      <c r="D103" s="58" t="s">
        <v>166</v>
      </c>
      <c r="E103" s="70"/>
      <c r="F103" s="70">
        <v>0</v>
      </c>
    </row>
    <row r="104" spans="1:6" ht="17.25">
      <c r="A104" s="60">
        <v>3</v>
      </c>
      <c r="B104" s="61" t="s">
        <v>96</v>
      </c>
      <c r="C104" s="62">
        <v>423</v>
      </c>
      <c r="D104" s="62"/>
      <c r="E104" s="70"/>
      <c r="F104" s="70"/>
    </row>
    <row r="105" spans="1:6" ht="17.25">
      <c r="A105" s="252"/>
      <c r="B105" s="253"/>
      <c r="C105" s="254"/>
      <c r="D105" s="254"/>
      <c r="E105" s="91"/>
      <c r="F105" s="225"/>
    </row>
    <row r="106" spans="1:6" ht="17.25">
      <c r="A106" s="378" t="s">
        <v>86</v>
      </c>
      <c r="B106" s="378"/>
      <c r="C106" s="111"/>
      <c r="D106" s="111"/>
      <c r="E106" s="131">
        <v>212949776199</v>
      </c>
      <c r="F106" s="131">
        <v>297065346903</v>
      </c>
    </row>
    <row r="107" spans="2:5" ht="17.25">
      <c r="B107" s="185"/>
      <c r="E107" s="188"/>
    </row>
    <row r="108" spans="1:5" ht="17.25">
      <c r="A108" s="343"/>
      <c r="E108" s="188"/>
    </row>
    <row r="109" spans="1:6" s="345" customFormat="1" ht="17.25">
      <c r="A109" s="339"/>
      <c r="B109" s="185"/>
      <c r="C109" s="186"/>
      <c r="D109" s="186"/>
      <c r="E109" s="187"/>
      <c r="F109" s="344"/>
    </row>
    <row r="110" spans="1:6" s="345" customFormat="1" ht="17.25">
      <c r="A110" s="184"/>
      <c r="B110" s="185"/>
      <c r="C110" s="186"/>
      <c r="D110" s="186"/>
      <c r="E110" s="187"/>
      <c r="F110" s="344"/>
    </row>
    <row r="111" spans="1:6" s="345" customFormat="1" ht="17.25">
      <c r="A111" s="184"/>
      <c r="B111" s="185"/>
      <c r="C111" s="186"/>
      <c r="D111" s="186"/>
      <c r="E111" s="187"/>
      <c r="F111" s="344"/>
    </row>
    <row r="112" spans="1:6" s="345" customFormat="1" ht="17.25">
      <c r="A112" s="184"/>
      <c r="B112" s="185"/>
      <c r="C112" s="186"/>
      <c r="D112" s="186"/>
      <c r="E112" s="187"/>
      <c r="F112" s="344"/>
    </row>
    <row r="113" spans="1:6" s="345" customFormat="1" ht="17.25">
      <c r="A113" s="184"/>
      <c r="B113" s="186"/>
      <c r="C113" s="186"/>
      <c r="D113" s="186"/>
      <c r="E113" s="187"/>
      <c r="F113" s="344"/>
    </row>
    <row r="114" spans="1:6" s="345" customFormat="1" ht="17.25">
      <c r="A114" s="184"/>
      <c r="B114" s="186"/>
      <c r="C114" s="186"/>
      <c r="D114" s="186"/>
      <c r="E114" s="187"/>
      <c r="F114" s="344"/>
    </row>
    <row r="115" spans="1:6" s="345" customFormat="1" ht="17.25">
      <c r="A115" s="346"/>
      <c r="F115" s="347"/>
    </row>
    <row r="116" spans="1:6" s="24" customFormat="1" ht="16.5">
      <c r="A116" s="37"/>
      <c r="F116" s="183"/>
    </row>
    <row r="117" spans="1:6" s="24" customFormat="1" ht="16.5">
      <c r="A117" s="37"/>
      <c r="F117" s="183"/>
    </row>
    <row r="118" spans="1:6" s="24" customFormat="1" ht="16.5">
      <c r="A118" s="37"/>
      <c r="F118" s="183"/>
    </row>
    <row r="119" spans="1:6" s="24" customFormat="1" ht="16.5">
      <c r="A119" s="37"/>
      <c r="F119" s="183"/>
    </row>
    <row r="120" spans="1:6" s="24" customFormat="1" ht="16.5">
      <c r="A120" s="37"/>
      <c r="F120" s="183"/>
    </row>
  </sheetData>
  <sheetProtection/>
  <mergeCells count="15">
    <mergeCell ref="A67:B67"/>
    <mergeCell ref="A106:B106"/>
    <mergeCell ref="A7:F7"/>
    <mergeCell ref="D11:D12"/>
    <mergeCell ref="C11:C12"/>
    <mergeCell ref="A11:A12"/>
    <mergeCell ref="E11:E12"/>
    <mergeCell ref="F11:F12"/>
    <mergeCell ref="B11:B12"/>
    <mergeCell ref="D2:F2"/>
    <mergeCell ref="D3:F3"/>
    <mergeCell ref="D1:F1"/>
    <mergeCell ref="A6:F6"/>
    <mergeCell ref="A5:F5"/>
    <mergeCell ref="A8:F8"/>
  </mergeCells>
  <printOptions/>
  <pageMargins left="0.75" right="0" top="0.25" bottom="0.5" header="0.25" footer="0.25"/>
  <pageSetup horizontalDpi="600" verticalDpi="600" orientation="portrait" paperSize="9" scale="80" r:id="rId1"/>
  <headerFooter alignWithMargins="0">
    <oddFooter>&amp;C&amp;8BAÛNG CAÂN ÑOÁI KEÁ TOAÙN  QUÝ 12NAÊM 2010
&amp;R&amp;8Trang &amp;P/3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Q297"/>
  <sheetViews>
    <sheetView zoomScalePageLayoutView="0" workbookViewId="0" topLeftCell="A1">
      <selection activeCell="D11" sqref="D11"/>
    </sheetView>
  </sheetViews>
  <sheetFormatPr defaultColWidth="8.796875" defaultRowHeight="15"/>
  <cols>
    <col min="1" max="1" width="3.8984375" style="0" customWidth="1"/>
    <col min="2" max="2" width="42.69921875" style="0" customWidth="1"/>
    <col min="3" max="3" width="6.19921875" style="1" customWidth="1"/>
    <col min="4" max="4" width="9.69921875" style="1" customWidth="1"/>
    <col min="5" max="6" width="12.59765625" style="1" hidden="1" customWidth="1"/>
    <col min="7" max="7" width="14.09765625" style="0" hidden="1" customWidth="1"/>
    <col min="8" max="10" width="13.09765625" style="0" hidden="1" customWidth="1"/>
    <col min="11" max="11" width="13.19921875" style="0" hidden="1" customWidth="1"/>
    <col min="12" max="13" width="13.59765625" style="0" bestFit="1" customWidth="1"/>
  </cols>
  <sheetData>
    <row r="1" spans="1:6" ht="17.25">
      <c r="A1" s="19" t="s">
        <v>113</v>
      </c>
      <c r="F1" s="1" t="s">
        <v>179</v>
      </c>
    </row>
    <row r="2" spans="1:6" ht="17.25">
      <c r="A2" s="20" t="s">
        <v>114</v>
      </c>
      <c r="F2" s="1" t="s">
        <v>180</v>
      </c>
    </row>
    <row r="3" ht="17.25">
      <c r="F3" s="1" t="s">
        <v>181</v>
      </c>
    </row>
    <row r="4" spans="1:11" ht="23.25">
      <c r="A4" s="381" t="s">
        <v>97</v>
      </c>
      <c r="B4" s="381"/>
      <c r="C4" s="381"/>
      <c r="D4" s="381"/>
      <c r="E4" s="381"/>
      <c r="F4" s="381"/>
      <c r="G4" s="381"/>
      <c r="H4" s="381"/>
      <c r="I4" s="381"/>
      <c r="J4" s="381"/>
      <c r="K4" s="381"/>
    </row>
    <row r="5" spans="1:13" ht="17.25">
      <c r="A5" s="357" t="s">
        <v>32</v>
      </c>
      <c r="B5" s="357"/>
      <c r="C5" s="357"/>
      <c r="D5" s="357"/>
      <c r="E5" s="357"/>
      <c r="F5" s="357"/>
      <c r="G5" s="357"/>
      <c r="H5" s="357"/>
      <c r="I5" s="357"/>
      <c r="J5" s="357"/>
      <c r="K5" s="357"/>
      <c r="L5" s="357"/>
      <c r="M5" s="357"/>
    </row>
    <row r="6" spans="1:13" ht="17.25">
      <c r="A6" s="89"/>
      <c r="B6" s="89"/>
      <c r="C6" s="89"/>
      <c r="D6" s="89"/>
      <c r="E6" s="89"/>
      <c r="F6" s="89"/>
      <c r="G6" s="89"/>
      <c r="H6" s="89"/>
      <c r="I6" s="89"/>
      <c r="J6" s="89"/>
      <c r="K6" s="89"/>
      <c r="L6" s="357" t="s">
        <v>185</v>
      </c>
      <c r="M6" s="357"/>
    </row>
    <row r="7" ht="7.5" customHeight="1"/>
    <row r="8" ht="9" customHeight="1"/>
    <row r="9" spans="1:13" ht="17.25">
      <c r="A9" s="4" t="s">
        <v>88</v>
      </c>
      <c r="B9" s="4" t="s">
        <v>98</v>
      </c>
      <c r="C9" s="4" t="s">
        <v>35</v>
      </c>
      <c r="D9" s="4" t="s">
        <v>184</v>
      </c>
      <c r="E9" s="4" t="s">
        <v>110</v>
      </c>
      <c r="F9" s="4" t="s">
        <v>117</v>
      </c>
      <c r="G9" s="4" t="s">
        <v>116</v>
      </c>
      <c r="H9" s="4" t="s">
        <v>169</v>
      </c>
      <c r="I9" s="4" t="s">
        <v>168</v>
      </c>
      <c r="J9" s="4" t="s">
        <v>115</v>
      </c>
      <c r="K9" s="4" t="s">
        <v>125</v>
      </c>
      <c r="L9" s="4" t="s">
        <v>223</v>
      </c>
      <c r="M9" s="4" t="s">
        <v>224</v>
      </c>
    </row>
    <row r="10" spans="1:13" ht="17.25">
      <c r="A10" s="30"/>
      <c r="B10" s="47">
        <v>1</v>
      </c>
      <c r="C10" s="47">
        <v>2</v>
      </c>
      <c r="D10" s="47">
        <v>3</v>
      </c>
      <c r="E10" s="47"/>
      <c r="F10" s="47"/>
      <c r="G10" s="47">
        <v>4</v>
      </c>
      <c r="H10" s="47">
        <v>4</v>
      </c>
      <c r="I10" s="47">
        <v>5</v>
      </c>
      <c r="J10" s="47"/>
      <c r="K10" s="47"/>
      <c r="L10" s="47">
        <v>6</v>
      </c>
      <c r="M10" s="47">
        <v>6</v>
      </c>
    </row>
    <row r="11" spans="1:13" s="5" customFormat="1" ht="15.75">
      <c r="A11" s="9">
        <v>1</v>
      </c>
      <c r="B11" s="14" t="s">
        <v>27</v>
      </c>
      <c r="C11" s="48" t="s">
        <v>99</v>
      </c>
      <c r="D11" s="93" t="s">
        <v>129</v>
      </c>
      <c r="E11" s="49">
        <f>16640273271-7694688-5368682-103005630</f>
        <v>16524204271</v>
      </c>
      <c r="F11" s="49">
        <f>34978354748-6557986-14069231</f>
        <v>34957727531</v>
      </c>
      <c r="G11" s="49">
        <f>+F11+E11</f>
        <v>51481931802</v>
      </c>
      <c r="H11" s="49">
        <f>38188147047-9731617-85636889</f>
        <v>38092778541</v>
      </c>
      <c r="I11" s="49">
        <f>76453512366-13048151-68644903-4818182+266222449</f>
        <v>76633223579</v>
      </c>
      <c r="J11" s="49">
        <f>57479012913-23497539-93819593-781818</f>
        <v>57360913963</v>
      </c>
      <c r="K11" s="49">
        <v>56536732649</v>
      </c>
      <c r="L11" s="49">
        <f>+J11+I11+H11+G11</f>
        <v>223568847885</v>
      </c>
      <c r="M11" s="49">
        <v>169538457539</v>
      </c>
    </row>
    <row r="12" spans="1:13" s="5" customFormat="1" ht="15.75">
      <c r="A12" s="9">
        <v>2</v>
      </c>
      <c r="B12" s="9" t="s">
        <v>31</v>
      </c>
      <c r="C12" s="31" t="s">
        <v>100</v>
      </c>
      <c r="D12" s="32" t="s">
        <v>130</v>
      </c>
      <c r="E12" s="17">
        <f>74617</f>
        <v>74617</v>
      </c>
      <c r="F12" s="17">
        <f>27183104</f>
        <v>27183104</v>
      </c>
      <c r="G12" s="49">
        <f>+F12+E12</f>
        <v>27257721</v>
      </c>
      <c r="H12" s="49">
        <v>127327445</v>
      </c>
      <c r="I12" s="49">
        <v>20653027</v>
      </c>
      <c r="J12" s="49">
        <v>241711707</v>
      </c>
      <c r="K12" s="49">
        <v>1249759692</v>
      </c>
      <c r="L12" s="49">
        <f>+J12+I12+H12+G12</f>
        <v>416949900</v>
      </c>
      <c r="M12" s="49">
        <v>1260077905</v>
      </c>
    </row>
    <row r="13" spans="1:13" s="5" customFormat="1" ht="15.75">
      <c r="A13" s="9">
        <v>3</v>
      </c>
      <c r="B13" s="9" t="s">
        <v>28</v>
      </c>
      <c r="C13" s="32">
        <v>10</v>
      </c>
      <c r="D13" s="32" t="s">
        <v>131</v>
      </c>
      <c r="E13" s="10">
        <f aca="true" t="shared" si="0" ref="E13:M13">+E11-E12</f>
        <v>16524129654</v>
      </c>
      <c r="F13" s="10">
        <f t="shared" si="0"/>
        <v>34930544427</v>
      </c>
      <c r="G13" s="10">
        <f t="shared" si="0"/>
        <v>51454674081</v>
      </c>
      <c r="H13" s="10">
        <f t="shared" si="0"/>
        <v>37965451096</v>
      </c>
      <c r="I13" s="10">
        <f t="shared" si="0"/>
        <v>76612570552</v>
      </c>
      <c r="J13" s="10">
        <f t="shared" si="0"/>
        <v>57119202256</v>
      </c>
      <c r="K13" s="10">
        <f t="shared" si="0"/>
        <v>55286972957</v>
      </c>
      <c r="L13" s="10">
        <f t="shared" si="0"/>
        <v>223151897985</v>
      </c>
      <c r="M13" s="10">
        <f t="shared" si="0"/>
        <v>168278379634</v>
      </c>
    </row>
    <row r="14" spans="1:13" s="3" customFormat="1" ht="15.75">
      <c r="A14" s="16">
        <v>4</v>
      </c>
      <c r="B14" s="9" t="s">
        <v>101</v>
      </c>
      <c r="C14" s="32">
        <v>11</v>
      </c>
      <c r="D14" s="32" t="s">
        <v>132</v>
      </c>
      <c r="E14" s="17">
        <v>13669379030</v>
      </c>
      <c r="F14" s="17">
        <v>26600227590</v>
      </c>
      <c r="G14" s="49">
        <f>+F14+E14</f>
        <v>40269606620</v>
      </c>
      <c r="H14" s="83">
        <v>28283747775</v>
      </c>
      <c r="I14" s="83">
        <v>58335924593</v>
      </c>
      <c r="J14" s="49">
        <f>41427978185+(804328459-603246345)</f>
        <v>41629060299</v>
      </c>
      <c r="K14" s="49">
        <v>46180509713</v>
      </c>
      <c r="L14" s="49">
        <f>+J14+I14+H14+G14</f>
        <v>168518339287</v>
      </c>
      <c r="M14" s="49">
        <v>125424073755</v>
      </c>
    </row>
    <row r="15" spans="1:13" s="5" customFormat="1" ht="15.75">
      <c r="A15" s="9">
        <v>5</v>
      </c>
      <c r="B15" s="9" t="s">
        <v>29</v>
      </c>
      <c r="C15" s="32">
        <v>20</v>
      </c>
      <c r="D15" s="32"/>
      <c r="E15" s="17">
        <f aca="true" t="shared" si="1" ref="E15:M15">+E13-E14</f>
        <v>2854750624</v>
      </c>
      <c r="F15" s="17">
        <f t="shared" si="1"/>
        <v>8330316837</v>
      </c>
      <c r="G15" s="17">
        <f t="shared" si="1"/>
        <v>11185067461</v>
      </c>
      <c r="H15" s="17">
        <f t="shared" si="1"/>
        <v>9681703321</v>
      </c>
      <c r="I15" s="17">
        <f t="shared" si="1"/>
        <v>18276645959</v>
      </c>
      <c r="J15" s="10">
        <f t="shared" si="1"/>
        <v>15490141957</v>
      </c>
      <c r="K15" s="10">
        <f t="shared" si="1"/>
        <v>9106463244</v>
      </c>
      <c r="L15" s="10">
        <f t="shared" si="1"/>
        <v>54633558698</v>
      </c>
      <c r="M15" s="10">
        <f t="shared" si="1"/>
        <v>42854305879</v>
      </c>
    </row>
    <row r="16" spans="1:13" s="5" customFormat="1" ht="15.75">
      <c r="A16" s="9">
        <v>6</v>
      </c>
      <c r="B16" s="9" t="s">
        <v>104</v>
      </c>
      <c r="C16" s="32">
        <v>21</v>
      </c>
      <c r="D16" s="32" t="s">
        <v>133</v>
      </c>
      <c r="E16" s="17">
        <f>7694688+6182403</f>
        <v>13877091</v>
      </c>
      <c r="F16" s="17">
        <f>14069231+6557986</f>
        <v>20627217</v>
      </c>
      <c r="G16" s="49">
        <f>+F16+E16</f>
        <v>34504308</v>
      </c>
      <c r="H16" s="49">
        <f>9731617+85636889</f>
        <v>95368506</v>
      </c>
      <c r="I16" s="49">
        <f>13048151+68644903</f>
        <v>81693054</v>
      </c>
      <c r="J16" s="49">
        <f>23497539+93819593</f>
        <v>117317132</v>
      </c>
      <c r="K16" s="49">
        <v>25325698</v>
      </c>
      <c r="L16" s="49">
        <f>+J16+I16+H16+G16</f>
        <v>328883000</v>
      </c>
      <c r="M16" s="49">
        <v>375272671</v>
      </c>
    </row>
    <row r="17" spans="1:13" s="5" customFormat="1" ht="15.75">
      <c r="A17" s="9">
        <v>7</v>
      </c>
      <c r="B17" s="9" t="s">
        <v>30</v>
      </c>
      <c r="C17" s="32">
        <v>22</v>
      </c>
      <c r="D17" s="32" t="s">
        <v>134</v>
      </c>
      <c r="E17" s="17">
        <v>279446120</v>
      </c>
      <c r="F17" s="17">
        <f>559621443+14272298</f>
        <v>573893741</v>
      </c>
      <c r="G17" s="49">
        <f>+F17+E17</f>
        <v>853339861</v>
      </c>
      <c r="H17" s="49">
        <f>944267686+104760513-657156032</f>
        <v>391872167</v>
      </c>
      <c r="I17" s="49">
        <f>1459852527+140892198+895367</f>
        <v>1601640092</v>
      </c>
      <c r="J17" s="49">
        <f>1150311551+215287122</f>
        <v>1365598673</v>
      </c>
      <c r="K17" s="49">
        <v>796937169</v>
      </c>
      <c r="L17" s="49">
        <f>+J17+I17+H17+G17</f>
        <v>4212450793</v>
      </c>
      <c r="M17" s="49">
        <v>2139902339</v>
      </c>
    </row>
    <row r="18" spans="1:13" s="5" customFormat="1" ht="15.75">
      <c r="A18" s="9"/>
      <c r="B18" s="16" t="s">
        <v>105</v>
      </c>
      <c r="C18" s="33">
        <v>23</v>
      </c>
      <c r="D18" s="84"/>
      <c r="E18" s="17">
        <v>269824630</v>
      </c>
      <c r="F18" s="17">
        <f>829446073-E18</f>
        <v>559621443</v>
      </c>
      <c r="G18" s="49">
        <f>+F18+E18</f>
        <v>829446073</v>
      </c>
      <c r="H18" s="49">
        <v>944267686</v>
      </c>
      <c r="I18" s="49">
        <v>1459852527</v>
      </c>
      <c r="J18" s="49">
        <f>4380961300-G18-H18-I18</f>
        <v>1147395014</v>
      </c>
      <c r="K18" s="49">
        <v>767812520</v>
      </c>
      <c r="L18" s="49">
        <f>+J18+I18+H18+G18</f>
        <v>4380961300</v>
      </c>
      <c r="M18" s="49">
        <v>1837507188</v>
      </c>
    </row>
    <row r="19" spans="1:13" ht="17.25">
      <c r="A19" s="9">
        <v>8</v>
      </c>
      <c r="B19" s="9" t="s">
        <v>102</v>
      </c>
      <c r="C19" s="32">
        <v>24</v>
      </c>
      <c r="D19" s="94"/>
      <c r="E19" s="17">
        <f>97217362+18471789+4662070+594724960+389385705+18332290+9305640</f>
        <v>1132099816</v>
      </c>
      <c r="F19" s="17">
        <f>87273675+24842538+53631856+506497122+968563818+13110395+16218381</f>
        <v>1670137785</v>
      </c>
      <c r="G19" s="49">
        <f>+F19+E19</f>
        <v>2802237601</v>
      </c>
      <c r="H19" s="49">
        <f>348693439+58533774+61902509+1643203819+774703554+52637716+25839794</f>
        <v>2965514605</v>
      </c>
      <c r="I19" s="49">
        <f>432560595+38249138+64282147+3264756203+1663484955+79735611+62691879</f>
        <v>5605760528</v>
      </c>
      <c r="J19" s="49">
        <f>288788959+81805982+30919443+1261973527+1677093178+110181381+27789366</f>
        <v>3478551836</v>
      </c>
      <c r="K19" s="49">
        <v>3566452774</v>
      </c>
      <c r="L19" s="49">
        <f>+J19+I19+H19+G19</f>
        <v>14852064570</v>
      </c>
      <c r="M19" s="49">
        <v>10658841694</v>
      </c>
    </row>
    <row r="20" spans="1:13" ht="17.25">
      <c r="A20" s="9">
        <v>9</v>
      </c>
      <c r="B20" s="9" t="s">
        <v>103</v>
      </c>
      <c r="C20" s="32">
        <v>25</v>
      </c>
      <c r="D20" s="94"/>
      <c r="E20" s="17">
        <f>1556744024+413167000</f>
        <v>1969911024</v>
      </c>
      <c r="F20" s="17">
        <v>2813118672</v>
      </c>
      <c r="G20" s="49">
        <f>+F20+E20</f>
        <v>4783029696</v>
      </c>
      <c r="H20" s="49">
        <v>5487964648</v>
      </c>
      <c r="I20" s="49">
        <v>5344854737</v>
      </c>
      <c r="J20" s="49">
        <f>8386034382+603246345-804328459</f>
        <v>8184952268</v>
      </c>
      <c r="K20" s="49">
        <v>4201579747</v>
      </c>
      <c r="L20" s="49">
        <f>+J20+I20+H20+G20</f>
        <v>23800801349</v>
      </c>
      <c r="M20" s="49">
        <v>18680274886</v>
      </c>
    </row>
    <row r="21" spans="1:13" s="5" customFormat="1" ht="15.75">
      <c r="A21" s="9">
        <v>10</v>
      </c>
      <c r="B21" s="50" t="s">
        <v>106</v>
      </c>
      <c r="C21" s="32">
        <v>30</v>
      </c>
      <c r="D21" s="94"/>
      <c r="E21" s="10">
        <f aca="true" t="shared" si="2" ref="E21:M21">+E15+E16-E17-E20-E19</f>
        <v>-512829245</v>
      </c>
      <c r="F21" s="10">
        <f t="shared" si="2"/>
        <v>3293793856</v>
      </c>
      <c r="G21" s="10">
        <f t="shared" si="2"/>
        <v>2780964611</v>
      </c>
      <c r="H21" s="10">
        <f t="shared" si="2"/>
        <v>931720407</v>
      </c>
      <c r="I21" s="10">
        <f t="shared" si="2"/>
        <v>5806083656</v>
      </c>
      <c r="J21" s="10">
        <f t="shared" si="2"/>
        <v>2578356312</v>
      </c>
      <c r="K21" s="10">
        <f t="shared" si="2"/>
        <v>566819252</v>
      </c>
      <c r="L21" s="10">
        <f t="shared" si="2"/>
        <v>12097124986</v>
      </c>
      <c r="M21" s="10">
        <f t="shared" si="2"/>
        <v>11750559631</v>
      </c>
    </row>
    <row r="22" spans="1:13" ht="17.25">
      <c r="A22" s="9">
        <v>11</v>
      </c>
      <c r="B22" s="9" t="s">
        <v>107</v>
      </c>
      <c r="C22" s="32">
        <v>31</v>
      </c>
      <c r="D22" s="32"/>
      <c r="E22" s="17"/>
      <c r="F22" s="17"/>
      <c r="G22" s="49">
        <f>+F22+E22</f>
        <v>0</v>
      </c>
      <c r="H22" s="49"/>
      <c r="I22" s="49">
        <v>4818182</v>
      </c>
      <c r="J22" s="49">
        <v>781818</v>
      </c>
      <c r="K22" s="49">
        <v>107818182</v>
      </c>
      <c r="L22" s="49">
        <f>+J22+I22+H22+G22</f>
        <v>5600000</v>
      </c>
      <c r="M22" s="49">
        <v>107819942</v>
      </c>
    </row>
    <row r="23" spans="1:13" ht="17.25">
      <c r="A23" s="9">
        <v>12</v>
      </c>
      <c r="B23" s="9" t="s">
        <v>108</v>
      </c>
      <c r="C23" s="32">
        <v>32</v>
      </c>
      <c r="D23" s="32"/>
      <c r="E23" s="17"/>
      <c r="F23" s="17"/>
      <c r="G23" s="49">
        <f>+F23+E23</f>
        <v>0</v>
      </c>
      <c r="H23" s="49"/>
      <c r="I23" s="49"/>
      <c r="J23" s="49">
        <v>6803651</v>
      </c>
      <c r="K23" s="49">
        <v>11457620</v>
      </c>
      <c r="L23" s="49">
        <f>+J23+I23+H23+G23</f>
        <v>6803651</v>
      </c>
      <c r="M23" s="49">
        <v>11457620</v>
      </c>
    </row>
    <row r="24" spans="1:13" ht="17.25">
      <c r="A24" s="9">
        <v>13</v>
      </c>
      <c r="B24" s="9" t="s">
        <v>109</v>
      </c>
      <c r="C24" s="33">
        <v>40</v>
      </c>
      <c r="D24" s="33"/>
      <c r="E24" s="10">
        <f>+E22-E23</f>
        <v>0</v>
      </c>
      <c r="F24" s="10">
        <f>+F22-F23</f>
        <v>0</v>
      </c>
      <c r="G24" s="49">
        <f>+F24+E24</f>
        <v>0</v>
      </c>
      <c r="H24" s="10">
        <f aca="true" t="shared" si="3" ref="H24:M24">+H22-H23</f>
        <v>0</v>
      </c>
      <c r="I24" s="10">
        <f t="shared" si="3"/>
        <v>4818182</v>
      </c>
      <c r="J24" s="10">
        <f t="shared" si="3"/>
        <v>-6021833</v>
      </c>
      <c r="K24" s="10">
        <f t="shared" si="3"/>
        <v>96360562</v>
      </c>
      <c r="L24" s="10">
        <f t="shared" si="3"/>
        <v>-1203651</v>
      </c>
      <c r="M24" s="10">
        <f t="shared" si="3"/>
        <v>96362322</v>
      </c>
    </row>
    <row r="25" spans="1:13" s="21" customFormat="1" ht="15.75">
      <c r="A25" s="87">
        <v>14</v>
      </c>
      <c r="B25" s="87" t="s">
        <v>118</v>
      </c>
      <c r="C25" s="85">
        <v>50</v>
      </c>
      <c r="D25" s="85"/>
      <c r="E25" s="54">
        <f>+E24+E21</f>
        <v>-512829245</v>
      </c>
      <c r="F25" s="54">
        <f>+F24+F21</f>
        <v>3293793856</v>
      </c>
      <c r="G25" s="88">
        <f>+F25+E25</f>
        <v>2780964611</v>
      </c>
      <c r="H25" s="54">
        <f aca="true" t="shared" si="4" ref="H25:M25">+H24+H21</f>
        <v>931720407</v>
      </c>
      <c r="I25" s="54">
        <f t="shared" si="4"/>
        <v>5810901838</v>
      </c>
      <c r="J25" s="54">
        <f t="shared" si="4"/>
        <v>2572334479</v>
      </c>
      <c r="K25" s="54">
        <f t="shared" si="4"/>
        <v>663179814</v>
      </c>
      <c r="L25" s="54">
        <f t="shared" si="4"/>
        <v>12095921335</v>
      </c>
      <c r="M25" s="54">
        <f t="shared" si="4"/>
        <v>11846921953</v>
      </c>
    </row>
    <row r="26" spans="1:13" s="21" customFormat="1" ht="15.75">
      <c r="A26" s="87"/>
      <c r="B26" s="92" t="s">
        <v>170</v>
      </c>
      <c r="C26" s="85"/>
      <c r="D26" s="85"/>
      <c r="E26" s="54"/>
      <c r="F26" s="18">
        <v>91208978</v>
      </c>
      <c r="G26" s="83">
        <f>+F26+E26</f>
        <v>91208978</v>
      </c>
      <c r="H26" s="18">
        <f>26819998+41686997+37004998+28459992+18899992+50493994-G26+22500000</f>
        <v>134656993</v>
      </c>
      <c r="I26" s="83">
        <f>48587975+57889988+17002200</f>
        <v>123480163</v>
      </c>
      <c r="J26" s="49">
        <f>41769992+28984997+17002200</f>
        <v>87757189</v>
      </c>
      <c r="K26" s="49">
        <v>382604400</v>
      </c>
      <c r="L26" s="49">
        <f>+J26+I26+H26+G26</f>
        <v>437103323</v>
      </c>
      <c r="M26" s="49">
        <v>382604400</v>
      </c>
    </row>
    <row r="27" spans="1:13" s="21" customFormat="1" ht="15.75">
      <c r="A27" s="87"/>
      <c r="B27" s="55" t="s">
        <v>126</v>
      </c>
      <c r="C27" s="85"/>
      <c r="D27" s="85"/>
      <c r="E27" s="54"/>
      <c r="F27" s="18"/>
      <c r="G27" s="83"/>
      <c r="H27" s="18"/>
      <c r="I27" s="83"/>
      <c r="J27" s="49"/>
      <c r="K27" s="49">
        <v>120425283</v>
      </c>
      <c r="L27" s="49"/>
      <c r="M27" s="49">
        <v>120425283</v>
      </c>
    </row>
    <row r="28" spans="1:13" s="21" customFormat="1" ht="15.75">
      <c r="A28" s="87"/>
      <c r="B28" s="92" t="s">
        <v>141</v>
      </c>
      <c r="C28" s="17"/>
      <c r="D28" s="85"/>
      <c r="E28" s="54"/>
      <c r="F28" s="54"/>
      <c r="G28" s="17"/>
      <c r="H28" s="17"/>
      <c r="I28" s="17"/>
      <c r="J28" s="49">
        <v>639084598</v>
      </c>
      <c r="K28" s="49"/>
      <c r="L28" s="49">
        <f>+J28+I28+H28+G28</f>
        <v>639084598</v>
      </c>
      <c r="M28" s="49"/>
    </row>
    <row r="29" spans="1:13" s="21" customFormat="1" ht="15.75">
      <c r="A29" s="87"/>
      <c r="B29" s="92" t="s">
        <v>171</v>
      </c>
      <c r="C29" s="17"/>
      <c r="D29" s="85"/>
      <c r="E29" s="54"/>
      <c r="F29" s="54"/>
      <c r="G29" s="17">
        <f>+G26+G25</f>
        <v>2872173589</v>
      </c>
      <c r="H29" s="17">
        <f>+H26+H25</f>
        <v>1066377400</v>
      </c>
      <c r="I29" s="17">
        <f>+I26+I25</f>
        <v>5934382001</v>
      </c>
      <c r="J29" s="49">
        <f>+J26+J25-J28+J27</f>
        <v>2021007070</v>
      </c>
      <c r="K29" s="49">
        <f>+K25+K26+K27</f>
        <v>1166209497</v>
      </c>
      <c r="L29" s="49">
        <f>+J29+I29+H29+G29</f>
        <v>11893940060</v>
      </c>
      <c r="M29" s="49">
        <f>+M25+M26+M27</f>
        <v>12349951636</v>
      </c>
    </row>
    <row r="30" spans="1:13" ht="17.25">
      <c r="A30" s="9">
        <v>15</v>
      </c>
      <c r="B30" s="9" t="s">
        <v>119</v>
      </c>
      <c r="C30" s="33">
        <v>51</v>
      </c>
      <c r="D30" s="33" t="s">
        <v>135</v>
      </c>
      <c r="E30" s="17"/>
      <c r="F30" s="17">
        <f>+G30</f>
        <v>574434718</v>
      </c>
      <c r="G30" s="17">
        <f>+ROUND(G29*20%,0)</f>
        <v>574434718</v>
      </c>
      <c r="H30" s="17">
        <f>+ROUND(H29*20%,0)</f>
        <v>213275480</v>
      </c>
      <c r="I30" s="17">
        <f>+ROUND(I29*20%,0)</f>
        <v>1186876400</v>
      </c>
      <c r="J30" s="10">
        <f>+ROUND(J29*20%,0)</f>
        <v>404201414</v>
      </c>
      <c r="K30" s="10">
        <f>+ROUND(K29*28%,0)</f>
        <v>326538659</v>
      </c>
      <c r="L30" s="10">
        <f>+ROUND(L29*20%,0)</f>
        <v>2378788012</v>
      </c>
      <c r="M30" s="10">
        <f>+ROUND(M29*28%,0)</f>
        <v>3457986458</v>
      </c>
    </row>
    <row r="31" spans="1:13" ht="17.25">
      <c r="A31" s="9">
        <v>16</v>
      </c>
      <c r="B31" s="9" t="s">
        <v>124</v>
      </c>
      <c r="C31" s="33">
        <v>52</v>
      </c>
      <c r="D31" s="33"/>
      <c r="E31" s="17"/>
      <c r="F31" s="17"/>
      <c r="G31" s="17"/>
      <c r="H31" s="49"/>
      <c r="I31" s="49"/>
      <c r="J31" s="49"/>
      <c r="K31" s="49"/>
      <c r="L31" s="49">
        <f>+J31+I31+H31+G31</f>
        <v>0</v>
      </c>
      <c r="M31" s="49">
        <f>+K31+J31+I31+H31</f>
        <v>0</v>
      </c>
    </row>
    <row r="32" spans="1:13" ht="17.25">
      <c r="A32" s="9">
        <v>17</v>
      </c>
      <c r="B32" s="9" t="s">
        <v>120</v>
      </c>
      <c r="C32" s="33">
        <v>60</v>
      </c>
      <c r="D32" s="33"/>
      <c r="E32" s="17">
        <f aca="true" t="shared" si="5" ref="E32:M32">+E25-E30-E31</f>
        <v>-512829245</v>
      </c>
      <c r="F32" s="17">
        <f t="shared" si="5"/>
        <v>2719359138</v>
      </c>
      <c r="G32" s="17">
        <f t="shared" si="5"/>
        <v>2206529893</v>
      </c>
      <c r="H32" s="17">
        <f t="shared" si="5"/>
        <v>718444927</v>
      </c>
      <c r="I32" s="17">
        <f t="shared" si="5"/>
        <v>4624025438</v>
      </c>
      <c r="J32" s="10">
        <f t="shared" si="5"/>
        <v>2168133065</v>
      </c>
      <c r="K32" s="10">
        <f t="shared" si="5"/>
        <v>336641155</v>
      </c>
      <c r="L32" s="10">
        <f t="shared" si="5"/>
        <v>9717133323</v>
      </c>
      <c r="M32" s="10">
        <f t="shared" si="5"/>
        <v>8388935495</v>
      </c>
    </row>
    <row r="33" spans="1:13" s="5" customFormat="1" ht="15.75">
      <c r="A33" s="9">
        <v>18</v>
      </c>
      <c r="B33" s="9" t="s">
        <v>121</v>
      </c>
      <c r="C33" s="33">
        <v>70</v>
      </c>
      <c r="D33" s="32"/>
      <c r="E33" s="10"/>
      <c r="F33" s="10"/>
      <c r="G33" s="22"/>
      <c r="H33" s="10"/>
      <c r="I33" s="10"/>
      <c r="J33" s="49"/>
      <c r="K33" s="49"/>
      <c r="L33" s="49">
        <v>4041</v>
      </c>
      <c r="M33" s="49">
        <v>3736</v>
      </c>
    </row>
    <row r="34" spans="1:13" s="5" customFormat="1" ht="15.75" hidden="1">
      <c r="A34" s="9"/>
      <c r="B34" s="9" t="s">
        <v>128</v>
      </c>
      <c r="C34" s="33"/>
      <c r="D34" s="32"/>
      <c r="E34" s="10"/>
      <c r="F34" s="10"/>
      <c r="G34" s="22"/>
      <c r="H34" s="10"/>
      <c r="I34" s="10"/>
      <c r="J34" s="49"/>
      <c r="K34" s="49"/>
      <c r="L34" s="49">
        <v>1800</v>
      </c>
      <c r="M34" s="49">
        <v>1800</v>
      </c>
    </row>
    <row r="35" spans="1:13" ht="17.25">
      <c r="A35" s="9">
        <v>19</v>
      </c>
      <c r="B35" s="9" t="s">
        <v>122</v>
      </c>
      <c r="C35" s="29"/>
      <c r="D35" s="29"/>
      <c r="E35" s="17"/>
      <c r="F35" s="17"/>
      <c r="G35" s="95">
        <f>+G30/2</f>
        <v>287217359</v>
      </c>
      <c r="H35" s="17">
        <f>+H30/2</f>
        <v>106637740</v>
      </c>
      <c r="I35" s="17">
        <f>ROUND(I30/2,0)</f>
        <v>593438200</v>
      </c>
      <c r="J35" s="17">
        <f>ROUND(J30/2,0)</f>
        <v>202100707</v>
      </c>
      <c r="K35" s="17">
        <f>+K32</f>
        <v>336641155</v>
      </c>
      <c r="L35" s="17">
        <f>+J35+I35+H35+G35</f>
        <v>1189394006</v>
      </c>
      <c r="M35" s="17">
        <f>+M30</f>
        <v>3457986458</v>
      </c>
    </row>
    <row r="36" spans="1:13" ht="17.25">
      <c r="A36" s="9">
        <v>20</v>
      </c>
      <c r="B36" s="9" t="s">
        <v>123</v>
      </c>
      <c r="C36" s="29"/>
      <c r="D36" s="29"/>
      <c r="E36" s="29"/>
      <c r="F36" s="29"/>
      <c r="G36" s="17">
        <f>+G30-G31-G35</f>
        <v>287217359</v>
      </c>
      <c r="H36" s="17">
        <f>+H30-H31-H35</f>
        <v>106637740</v>
      </c>
      <c r="I36" s="17">
        <f>+I30-I31-I35</f>
        <v>593438200</v>
      </c>
      <c r="J36" s="17">
        <f>+J30-J31-J35</f>
        <v>202100707</v>
      </c>
      <c r="K36" s="17"/>
      <c r="L36" s="17">
        <f>+L30-L31-L35</f>
        <v>1189394006</v>
      </c>
      <c r="M36" s="17"/>
    </row>
    <row r="37" spans="1:13" ht="18">
      <c r="A37" s="51"/>
      <c r="B37" s="11"/>
      <c r="C37" s="52"/>
      <c r="D37" s="52"/>
      <c r="E37" s="52"/>
      <c r="F37" s="52"/>
      <c r="G37" s="12"/>
      <c r="H37" s="12"/>
      <c r="I37" s="12"/>
      <c r="J37" s="12"/>
      <c r="K37" s="12"/>
      <c r="L37" s="12"/>
      <c r="M37" s="12"/>
    </row>
    <row r="38" spans="7:11" ht="17.25">
      <c r="G38" s="2"/>
      <c r="K38" s="26"/>
    </row>
    <row r="39" spans="1:17" ht="17.25">
      <c r="A39" s="3"/>
      <c r="C39" s="15"/>
      <c r="K39" s="1"/>
      <c r="L39" s="86" t="s">
        <v>127</v>
      </c>
      <c r="M39" s="96"/>
      <c r="N39" s="96"/>
      <c r="O39" s="96"/>
      <c r="P39" s="96"/>
      <c r="Q39" s="96"/>
    </row>
    <row r="40" spans="1:17" ht="17.25">
      <c r="A40" s="3"/>
      <c r="B40" s="5" t="s">
        <v>176</v>
      </c>
      <c r="C40" s="15"/>
      <c r="K40" s="7"/>
      <c r="L40" s="7" t="s">
        <v>172</v>
      </c>
      <c r="M40" s="7"/>
      <c r="O40" s="7"/>
      <c r="P40" s="7"/>
      <c r="Q40" s="7"/>
    </row>
    <row r="41" spans="1:17" ht="17.25">
      <c r="A41" s="3"/>
      <c r="B41" s="6" t="s">
        <v>177</v>
      </c>
      <c r="C41" s="15"/>
      <c r="K41" s="53"/>
      <c r="L41" s="89" t="s">
        <v>95</v>
      </c>
      <c r="M41" s="53"/>
      <c r="O41" s="89"/>
      <c r="P41" s="89"/>
      <c r="Q41" s="89"/>
    </row>
    <row r="42" spans="1:11" ht="17.25">
      <c r="A42" s="3"/>
      <c r="B42" s="6"/>
      <c r="C42" s="15"/>
      <c r="H42" s="53"/>
      <c r="I42" s="53"/>
      <c r="J42" s="53"/>
      <c r="K42" s="53"/>
    </row>
    <row r="43" spans="1:11" ht="17.25">
      <c r="A43" s="3"/>
      <c r="B43" s="6"/>
      <c r="C43" s="15"/>
      <c r="H43" s="53"/>
      <c r="I43" s="53"/>
      <c r="J43" s="53"/>
      <c r="K43" s="53"/>
    </row>
    <row r="44" spans="1:11" ht="17.25">
      <c r="A44" s="3"/>
      <c r="B44" s="6"/>
      <c r="C44" s="15"/>
      <c r="H44" s="53"/>
      <c r="I44" s="53"/>
      <c r="J44" s="53"/>
      <c r="K44" s="53"/>
    </row>
    <row r="45" spans="1:11" ht="17.25">
      <c r="A45" s="3"/>
      <c r="C45" s="15"/>
      <c r="H45" s="3"/>
      <c r="I45" s="3"/>
      <c r="J45" s="3"/>
      <c r="K45" s="3"/>
    </row>
    <row r="46" spans="1:11" ht="17.25">
      <c r="A46" s="3"/>
      <c r="B46" s="3"/>
      <c r="C46" s="15"/>
      <c r="H46" s="3"/>
      <c r="I46" s="3"/>
      <c r="J46" s="3"/>
      <c r="K46" s="3"/>
    </row>
    <row r="47" spans="1:11" ht="17.25">
      <c r="A47" s="3"/>
      <c r="B47" s="3"/>
      <c r="C47" s="15"/>
      <c r="H47" s="3"/>
      <c r="I47" s="3"/>
      <c r="J47" s="3"/>
      <c r="K47" s="3"/>
    </row>
    <row r="48" spans="1:11" ht="17.25">
      <c r="A48" s="3"/>
      <c r="B48" s="3"/>
      <c r="C48" s="15"/>
      <c r="H48" s="3"/>
      <c r="I48" s="3"/>
      <c r="J48" s="3"/>
      <c r="K48" s="3"/>
    </row>
    <row r="49" spans="1:14" ht="18">
      <c r="A49" s="3"/>
      <c r="B49" s="5" t="s">
        <v>178</v>
      </c>
      <c r="C49" s="7"/>
      <c r="D49" s="46"/>
      <c r="E49" s="363"/>
      <c r="F49" s="363"/>
      <c r="G49" s="363"/>
      <c r="L49" s="7" t="s">
        <v>173</v>
      </c>
      <c r="M49" s="7"/>
      <c r="N49" s="7"/>
    </row>
    <row r="50" spans="1:11" ht="17.25">
      <c r="A50" s="8"/>
      <c r="B50" s="8"/>
      <c r="C50" s="13"/>
      <c r="D50" s="13"/>
      <c r="E50" s="13"/>
      <c r="F50" s="13"/>
      <c r="G50" s="8"/>
      <c r="H50" s="8"/>
      <c r="I50" s="8"/>
      <c r="J50" s="8"/>
      <c r="K50" s="8"/>
    </row>
    <row r="51" spans="1:11" ht="17.25">
      <c r="A51" s="8"/>
      <c r="B51" s="8"/>
      <c r="C51" s="13"/>
      <c r="D51" s="13"/>
      <c r="E51" s="13"/>
      <c r="F51" s="13"/>
      <c r="G51" s="8"/>
      <c r="H51" s="8"/>
      <c r="I51" s="8"/>
      <c r="J51" s="8"/>
      <c r="K51" s="8"/>
    </row>
    <row r="52" spans="1:11" ht="17.25">
      <c r="A52" s="8"/>
      <c r="B52" s="8"/>
      <c r="C52" s="13"/>
      <c r="D52" s="13"/>
      <c r="E52" s="13"/>
      <c r="F52" s="13"/>
      <c r="G52" s="8"/>
      <c r="H52" s="8"/>
      <c r="I52" s="8"/>
      <c r="J52" s="8"/>
      <c r="K52" s="8"/>
    </row>
    <row r="53" spans="1:11" ht="17.25">
      <c r="A53" s="8"/>
      <c r="B53" s="8"/>
      <c r="C53" s="13"/>
      <c r="D53" s="13"/>
      <c r="E53" s="13"/>
      <c r="F53" s="13"/>
      <c r="G53" s="8"/>
      <c r="H53" s="8"/>
      <c r="I53" s="8"/>
      <c r="J53" s="8"/>
      <c r="K53" s="8"/>
    </row>
    <row r="54" spans="1:11" ht="17.25">
      <c r="A54" s="8"/>
      <c r="B54" s="8"/>
      <c r="C54" s="13"/>
      <c r="D54" s="13"/>
      <c r="E54" s="13"/>
      <c r="F54" s="13"/>
      <c r="G54" s="8"/>
      <c r="H54" s="8"/>
      <c r="I54" s="8"/>
      <c r="J54" s="8"/>
      <c r="K54" s="8"/>
    </row>
    <row r="55" spans="1:11" ht="17.25">
      <c r="A55" s="8"/>
      <c r="B55" s="8"/>
      <c r="C55" s="13"/>
      <c r="D55" s="13"/>
      <c r="E55" s="13"/>
      <c r="F55" s="13"/>
      <c r="G55" s="8"/>
      <c r="H55" s="8"/>
      <c r="I55" s="8"/>
      <c r="J55" s="8"/>
      <c r="K55" s="8"/>
    </row>
    <row r="56" spans="3:6" s="8" customFormat="1" ht="17.25">
      <c r="C56" s="13"/>
      <c r="D56" s="13"/>
      <c r="E56" s="13"/>
      <c r="F56" s="13"/>
    </row>
    <row r="57" spans="3:6" s="8" customFormat="1" ht="17.25">
      <c r="C57" s="13"/>
      <c r="D57" s="13"/>
      <c r="E57" s="13"/>
      <c r="F57" s="13"/>
    </row>
    <row r="58" spans="3:6" s="8" customFormat="1" ht="17.25">
      <c r="C58" s="13"/>
      <c r="D58" s="13"/>
      <c r="E58" s="13"/>
      <c r="F58" s="13"/>
    </row>
    <row r="59" spans="3:6" s="8" customFormat="1" ht="17.25">
      <c r="C59" s="13"/>
      <c r="D59" s="13"/>
      <c r="E59" s="13"/>
      <c r="F59" s="13"/>
    </row>
    <row r="60" spans="3:6" s="8" customFormat="1" ht="17.25">
      <c r="C60" s="13"/>
      <c r="D60" s="13"/>
      <c r="E60" s="13"/>
      <c r="F60" s="13"/>
    </row>
    <row r="61" spans="3:6" s="8" customFormat="1" ht="17.25">
      <c r="C61" s="13"/>
      <c r="D61" s="13"/>
      <c r="E61" s="13"/>
      <c r="F61" s="13"/>
    </row>
    <row r="62" spans="3:6" s="8" customFormat="1" ht="17.25">
      <c r="C62" s="13"/>
      <c r="D62" s="13"/>
      <c r="E62" s="13"/>
      <c r="F62" s="13"/>
    </row>
    <row r="63" spans="3:6" s="8" customFormat="1" ht="17.25">
      <c r="C63" s="13"/>
      <c r="D63" s="13"/>
      <c r="E63" s="13"/>
      <c r="F63" s="13"/>
    </row>
    <row r="64" spans="3:6" s="8" customFormat="1" ht="17.25">
      <c r="C64" s="13"/>
      <c r="D64" s="13"/>
      <c r="E64" s="13"/>
      <c r="F64" s="13"/>
    </row>
    <row r="65" spans="3:6" s="8" customFormat="1" ht="17.25">
      <c r="C65" s="13"/>
      <c r="D65" s="13"/>
      <c r="E65" s="13"/>
      <c r="F65" s="13"/>
    </row>
    <row r="66" spans="3:6" s="8" customFormat="1" ht="17.25">
      <c r="C66" s="13"/>
      <c r="D66" s="13"/>
      <c r="E66" s="13"/>
      <c r="F66" s="13"/>
    </row>
    <row r="67" spans="3:6" s="8" customFormat="1" ht="17.25">
      <c r="C67" s="13"/>
      <c r="D67" s="13"/>
      <c r="E67" s="13"/>
      <c r="F67" s="13"/>
    </row>
    <row r="68" spans="3:6" s="8" customFormat="1" ht="17.25">
      <c r="C68" s="13"/>
      <c r="D68" s="13"/>
      <c r="E68" s="13"/>
      <c r="F68" s="13"/>
    </row>
    <row r="69" spans="3:6" s="8" customFormat="1" ht="17.25">
      <c r="C69" s="13"/>
      <c r="D69" s="13"/>
      <c r="E69" s="13"/>
      <c r="F69" s="13"/>
    </row>
    <row r="70" spans="3:6" s="8" customFormat="1" ht="17.25">
      <c r="C70" s="13"/>
      <c r="D70" s="13"/>
      <c r="E70" s="13"/>
      <c r="F70" s="13"/>
    </row>
    <row r="71" spans="3:6" s="8" customFormat="1" ht="17.25">
      <c r="C71" s="13"/>
      <c r="D71" s="13"/>
      <c r="E71" s="13"/>
      <c r="F71" s="13"/>
    </row>
    <row r="72" spans="3:6" s="8" customFormat="1" ht="17.25">
      <c r="C72" s="13"/>
      <c r="D72" s="13"/>
      <c r="E72" s="13"/>
      <c r="F72" s="13"/>
    </row>
    <row r="73" spans="3:6" s="8" customFormat="1" ht="17.25">
      <c r="C73" s="13"/>
      <c r="D73" s="13"/>
      <c r="E73" s="13"/>
      <c r="F73" s="13"/>
    </row>
    <row r="74" spans="3:6" s="8" customFormat="1" ht="17.25">
      <c r="C74" s="13"/>
      <c r="D74" s="13"/>
      <c r="E74" s="13"/>
      <c r="F74" s="13"/>
    </row>
    <row r="75" spans="3:6" s="8" customFormat="1" ht="17.25">
      <c r="C75" s="13"/>
      <c r="D75" s="13"/>
      <c r="E75" s="13"/>
      <c r="F75" s="13"/>
    </row>
    <row r="76" spans="3:6" s="8" customFormat="1" ht="17.25">
      <c r="C76" s="13"/>
      <c r="D76" s="13"/>
      <c r="E76" s="13"/>
      <c r="F76" s="13"/>
    </row>
    <row r="77" spans="3:6" s="8" customFormat="1" ht="17.25">
      <c r="C77" s="13"/>
      <c r="D77" s="13"/>
      <c r="E77" s="13"/>
      <c r="F77" s="13"/>
    </row>
    <row r="78" spans="1:11" ht="17.25">
      <c r="A78" s="8"/>
      <c r="B78" s="8"/>
      <c r="C78" s="13"/>
      <c r="D78" s="13"/>
      <c r="E78" s="13"/>
      <c r="F78" s="13"/>
      <c r="G78" s="8"/>
      <c r="H78" s="8"/>
      <c r="I78" s="8"/>
      <c r="J78" s="8"/>
      <c r="K78" s="8"/>
    </row>
    <row r="79" spans="1:11" ht="17.25">
      <c r="A79" s="8"/>
      <c r="B79" s="8"/>
      <c r="C79" s="13"/>
      <c r="D79" s="13"/>
      <c r="E79" s="13"/>
      <c r="F79" s="13"/>
      <c r="G79" s="8"/>
      <c r="H79" s="8"/>
      <c r="I79" s="8"/>
      <c r="J79" s="8"/>
      <c r="K79" s="8"/>
    </row>
    <row r="80" spans="1:11" ht="17.25">
      <c r="A80" s="8"/>
      <c r="B80" s="8"/>
      <c r="C80" s="13"/>
      <c r="D80" s="13"/>
      <c r="E80" s="13"/>
      <c r="F80" s="13"/>
      <c r="G80" s="8"/>
      <c r="H80" s="8"/>
      <c r="I80" s="8"/>
      <c r="J80" s="8"/>
      <c r="K80" s="8"/>
    </row>
    <row r="81" spans="1:11" ht="17.25">
      <c r="A81" s="8"/>
      <c r="B81" s="8"/>
      <c r="C81" s="13"/>
      <c r="D81" s="13"/>
      <c r="E81" s="13"/>
      <c r="F81" s="13"/>
      <c r="G81" s="8"/>
      <c r="H81" s="8"/>
      <c r="I81" s="8"/>
      <c r="J81" s="8"/>
      <c r="K81" s="8"/>
    </row>
    <row r="82" spans="1:11" ht="17.25">
      <c r="A82" s="8"/>
      <c r="B82" s="8"/>
      <c r="C82" s="13"/>
      <c r="D82" s="13"/>
      <c r="E82" s="13"/>
      <c r="F82" s="13"/>
      <c r="G82" s="8"/>
      <c r="H82" s="8"/>
      <c r="I82" s="8"/>
      <c r="J82" s="8"/>
      <c r="K82" s="8"/>
    </row>
    <row r="83" spans="1:11" ht="17.25">
      <c r="A83" s="8"/>
      <c r="B83" s="8"/>
      <c r="C83" s="13"/>
      <c r="D83" s="13"/>
      <c r="E83" s="13"/>
      <c r="F83" s="13"/>
      <c r="G83" s="8"/>
      <c r="H83" s="8"/>
      <c r="I83" s="8"/>
      <c r="J83" s="8"/>
      <c r="K83" s="8"/>
    </row>
    <row r="84" spans="1:11" ht="17.25">
      <c r="A84" s="8"/>
      <c r="B84" s="8"/>
      <c r="C84" s="13"/>
      <c r="D84" s="13"/>
      <c r="E84" s="13"/>
      <c r="F84" s="13"/>
      <c r="G84" s="8"/>
      <c r="H84" s="8"/>
      <c r="I84" s="8"/>
      <c r="J84" s="8"/>
      <c r="K84" s="8"/>
    </row>
    <row r="85" spans="1:11" ht="17.25">
      <c r="A85" s="8"/>
      <c r="B85" s="8"/>
      <c r="C85" s="13"/>
      <c r="D85" s="13"/>
      <c r="E85" s="13"/>
      <c r="F85" s="13"/>
      <c r="G85" s="8"/>
      <c r="H85" s="8"/>
      <c r="I85" s="8"/>
      <c r="J85" s="8"/>
      <c r="K85" s="8"/>
    </row>
    <row r="86" spans="1:11" ht="17.25">
      <c r="A86" s="8"/>
      <c r="B86" s="8"/>
      <c r="C86" s="13"/>
      <c r="D86" s="13"/>
      <c r="E86" s="13"/>
      <c r="F86" s="13"/>
      <c r="G86" s="8"/>
      <c r="H86" s="8"/>
      <c r="I86" s="8"/>
      <c r="J86" s="8"/>
      <c r="K86" s="8"/>
    </row>
    <row r="87" spans="1:11" ht="17.25">
      <c r="A87" s="8"/>
      <c r="B87" s="8"/>
      <c r="C87" s="13"/>
      <c r="D87" s="13"/>
      <c r="E87" s="13"/>
      <c r="F87" s="13"/>
      <c r="G87" s="8"/>
      <c r="H87" s="8"/>
      <c r="I87" s="8"/>
      <c r="J87" s="8"/>
      <c r="K87" s="8"/>
    </row>
    <row r="88" spans="1:11" ht="17.25">
      <c r="A88" s="8"/>
      <c r="B88" s="8"/>
      <c r="C88" s="13"/>
      <c r="D88" s="13"/>
      <c r="E88" s="13"/>
      <c r="F88" s="13"/>
      <c r="G88" s="8"/>
      <c r="H88" s="8"/>
      <c r="I88" s="8"/>
      <c r="J88" s="8"/>
      <c r="K88" s="8"/>
    </row>
    <row r="89" spans="1:11" ht="17.25">
      <c r="A89" s="8"/>
      <c r="B89" s="8"/>
      <c r="C89" s="13"/>
      <c r="D89" s="13"/>
      <c r="E89" s="13"/>
      <c r="F89" s="13"/>
      <c r="G89" s="8"/>
      <c r="H89" s="8"/>
      <c r="I89" s="8"/>
      <c r="J89" s="8"/>
      <c r="K89" s="8"/>
    </row>
    <row r="90" spans="1:11" ht="17.25">
      <c r="A90" s="8"/>
      <c r="B90" s="8"/>
      <c r="C90" s="13"/>
      <c r="D90" s="13"/>
      <c r="E90" s="13"/>
      <c r="F90" s="13"/>
      <c r="G90" s="8"/>
      <c r="H90" s="8"/>
      <c r="I90" s="8"/>
      <c r="J90" s="8"/>
      <c r="K90" s="8"/>
    </row>
    <row r="91" spans="1:11" ht="17.25">
      <c r="A91" s="8"/>
      <c r="B91" s="8"/>
      <c r="C91" s="13"/>
      <c r="D91" s="13"/>
      <c r="E91" s="13"/>
      <c r="F91" s="13"/>
      <c r="G91" s="8"/>
      <c r="H91" s="8"/>
      <c r="I91" s="8"/>
      <c r="J91" s="8"/>
      <c r="K91" s="8"/>
    </row>
    <row r="92" spans="1:11" ht="17.25">
      <c r="A92" s="8"/>
      <c r="B92" s="8"/>
      <c r="C92" s="13"/>
      <c r="D92" s="13"/>
      <c r="E92" s="13"/>
      <c r="F92" s="13"/>
      <c r="G92" s="8"/>
      <c r="H92" s="8"/>
      <c r="I92" s="8"/>
      <c r="J92" s="8"/>
      <c r="K92" s="8"/>
    </row>
    <row r="93" spans="1:11" ht="17.25">
      <c r="A93" s="8"/>
      <c r="B93" s="8"/>
      <c r="C93" s="13"/>
      <c r="D93" s="13"/>
      <c r="E93" s="13"/>
      <c r="F93" s="13"/>
      <c r="G93" s="8"/>
      <c r="H93" s="8"/>
      <c r="I93" s="8"/>
      <c r="J93" s="8"/>
      <c r="K93" s="8"/>
    </row>
    <row r="94" spans="1:11" ht="17.25">
      <c r="A94" s="8"/>
      <c r="B94" s="8"/>
      <c r="C94" s="13"/>
      <c r="D94" s="13"/>
      <c r="E94" s="13"/>
      <c r="F94" s="13"/>
      <c r="G94" s="8"/>
      <c r="H94" s="8"/>
      <c r="I94" s="8"/>
      <c r="J94" s="8"/>
      <c r="K94" s="8"/>
    </row>
    <row r="95" spans="1:11" ht="17.25">
      <c r="A95" s="8"/>
      <c r="B95" s="8"/>
      <c r="C95" s="13"/>
      <c r="D95" s="13"/>
      <c r="E95" s="13"/>
      <c r="F95" s="13"/>
      <c r="G95" s="8"/>
      <c r="H95" s="8"/>
      <c r="I95" s="8"/>
      <c r="J95" s="8"/>
      <c r="K95" s="8"/>
    </row>
    <row r="96" spans="1:11" ht="17.25">
      <c r="A96" s="8"/>
      <c r="B96" s="8"/>
      <c r="C96" s="13"/>
      <c r="D96" s="13"/>
      <c r="E96" s="13"/>
      <c r="F96" s="13"/>
      <c r="G96" s="8"/>
      <c r="H96" s="8"/>
      <c r="I96" s="8"/>
      <c r="J96" s="8"/>
      <c r="K96" s="8"/>
    </row>
    <row r="97" spans="1:11" ht="17.25">
      <c r="A97" s="8"/>
      <c r="B97" s="8"/>
      <c r="C97" s="13"/>
      <c r="D97" s="13"/>
      <c r="E97" s="13"/>
      <c r="F97" s="13"/>
      <c r="G97" s="8"/>
      <c r="H97" s="8"/>
      <c r="I97" s="8"/>
      <c r="J97" s="8"/>
      <c r="K97" s="8"/>
    </row>
    <row r="98" spans="1:11" ht="17.25">
      <c r="A98" s="8"/>
      <c r="B98" s="8"/>
      <c r="C98" s="13"/>
      <c r="D98" s="13"/>
      <c r="E98" s="13"/>
      <c r="F98" s="13"/>
      <c r="G98" s="8"/>
      <c r="H98" s="8"/>
      <c r="I98" s="8"/>
      <c r="J98" s="8"/>
      <c r="K98" s="8"/>
    </row>
    <row r="99" spans="1:11" ht="17.25">
      <c r="A99" s="8"/>
      <c r="B99" s="8"/>
      <c r="C99" s="13"/>
      <c r="D99" s="13"/>
      <c r="E99" s="13"/>
      <c r="F99" s="13"/>
      <c r="G99" s="8"/>
      <c r="H99" s="8"/>
      <c r="I99" s="8"/>
      <c r="J99" s="8"/>
      <c r="K99" s="8"/>
    </row>
    <row r="100" spans="1:11" ht="17.25">
      <c r="A100" s="8"/>
      <c r="B100" s="8"/>
      <c r="C100" s="13"/>
      <c r="D100" s="13"/>
      <c r="E100" s="13"/>
      <c r="F100" s="13"/>
      <c r="G100" s="8"/>
      <c r="H100" s="8"/>
      <c r="I100" s="8"/>
      <c r="J100" s="8"/>
      <c r="K100" s="8"/>
    </row>
    <row r="101" spans="1:11" ht="17.25">
      <c r="A101" s="8"/>
      <c r="B101" s="8"/>
      <c r="C101" s="13"/>
      <c r="D101" s="13"/>
      <c r="E101" s="13"/>
      <c r="F101" s="13"/>
      <c r="G101" s="8"/>
      <c r="H101" s="8"/>
      <c r="I101" s="8"/>
      <c r="J101" s="8"/>
      <c r="K101" s="8"/>
    </row>
    <row r="102" spans="1:11" ht="17.25">
      <c r="A102" s="8"/>
      <c r="B102" s="8"/>
      <c r="C102" s="13"/>
      <c r="D102" s="13"/>
      <c r="E102" s="13"/>
      <c r="F102" s="13"/>
      <c r="G102" s="8"/>
      <c r="H102" s="8"/>
      <c r="I102" s="8"/>
      <c r="J102" s="8"/>
      <c r="K102" s="8"/>
    </row>
    <row r="103" spans="1:11" ht="17.25">
      <c r="A103" s="8"/>
      <c r="B103" s="8"/>
      <c r="C103" s="13"/>
      <c r="D103" s="13"/>
      <c r="E103" s="13"/>
      <c r="F103" s="13"/>
      <c r="G103" s="8"/>
      <c r="H103" s="8"/>
      <c r="I103" s="8"/>
      <c r="J103" s="8"/>
      <c r="K103" s="8"/>
    </row>
    <row r="104" spans="1:11" ht="17.25">
      <c r="A104" s="8"/>
      <c r="B104" s="8"/>
      <c r="C104" s="13"/>
      <c r="D104" s="13"/>
      <c r="E104" s="13"/>
      <c r="F104" s="13"/>
      <c r="G104" s="8"/>
      <c r="H104" s="8"/>
      <c r="I104" s="8"/>
      <c r="J104" s="8"/>
      <c r="K104" s="8"/>
    </row>
    <row r="105" spans="1:11" ht="17.25">
      <c r="A105" s="8"/>
      <c r="B105" s="8"/>
      <c r="C105" s="13"/>
      <c r="D105" s="13"/>
      <c r="E105" s="13"/>
      <c r="F105" s="13"/>
      <c r="G105" s="8"/>
      <c r="H105" s="8"/>
      <c r="I105" s="8"/>
      <c r="J105" s="8"/>
      <c r="K105" s="8"/>
    </row>
    <row r="106" spans="1:11" ht="17.25">
      <c r="A106" s="8"/>
      <c r="B106" s="8"/>
      <c r="C106" s="13"/>
      <c r="D106" s="13"/>
      <c r="E106" s="13"/>
      <c r="F106" s="13"/>
      <c r="G106" s="8"/>
      <c r="H106" s="8"/>
      <c r="I106" s="8"/>
      <c r="J106" s="8"/>
      <c r="K106" s="8"/>
    </row>
    <row r="107" spans="1:11" ht="17.25">
      <c r="A107" s="8"/>
      <c r="B107" s="8"/>
      <c r="C107" s="13"/>
      <c r="D107" s="13"/>
      <c r="E107" s="13"/>
      <c r="F107" s="13"/>
      <c r="G107" s="8"/>
      <c r="H107" s="8"/>
      <c r="I107" s="8"/>
      <c r="J107" s="8"/>
      <c r="K107" s="8"/>
    </row>
    <row r="108" spans="1:11" ht="17.25">
      <c r="A108" s="8"/>
      <c r="B108" s="8"/>
      <c r="C108" s="13"/>
      <c r="D108" s="13"/>
      <c r="E108" s="13"/>
      <c r="F108" s="13"/>
      <c r="G108" s="8"/>
      <c r="H108" s="8"/>
      <c r="I108" s="8"/>
      <c r="J108" s="8"/>
      <c r="K108" s="8"/>
    </row>
    <row r="109" spans="1:11" ht="17.25">
      <c r="A109" s="8"/>
      <c r="B109" s="8"/>
      <c r="C109" s="13"/>
      <c r="D109" s="13"/>
      <c r="E109" s="13"/>
      <c r="F109" s="13"/>
      <c r="G109" s="8"/>
      <c r="H109" s="8"/>
      <c r="I109" s="8"/>
      <c r="J109" s="8"/>
      <c r="K109" s="8"/>
    </row>
    <row r="110" spans="1:11" ht="17.25">
      <c r="A110" s="8"/>
      <c r="B110" s="8"/>
      <c r="C110" s="13"/>
      <c r="D110" s="13"/>
      <c r="E110" s="13"/>
      <c r="F110" s="13"/>
      <c r="G110" s="8"/>
      <c r="H110" s="8"/>
      <c r="I110" s="8"/>
      <c r="J110" s="8"/>
      <c r="K110" s="8"/>
    </row>
    <row r="111" spans="1:11" ht="17.25">
      <c r="A111" s="8"/>
      <c r="B111" s="8"/>
      <c r="C111" s="13"/>
      <c r="D111" s="13"/>
      <c r="E111" s="13"/>
      <c r="F111" s="13"/>
      <c r="G111" s="8"/>
      <c r="H111" s="8"/>
      <c r="I111" s="8"/>
      <c r="J111" s="8"/>
      <c r="K111" s="8"/>
    </row>
    <row r="112" spans="1:11" ht="17.25">
      <c r="A112" s="8"/>
      <c r="B112" s="8"/>
      <c r="C112" s="13"/>
      <c r="D112" s="13"/>
      <c r="E112" s="13"/>
      <c r="F112" s="13"/>
      <c r="G112" s="8"/>
      <c r="H112" s="8"/>
      <c r="I112" s="8"/>
      <c r="J112" s="8"/>
      <c r="K112" s="8"/>
    </row>
    <row r="113" spans="1:11" ht="17.25">
      <c r="A113" s="8"/>
      <c r="B113" s="8"/>
      <c r="C113" s="13"/>
      <c r="D113" s="13"/>
      <c r="E113" s="13"/>
      <c r="F113" s="13"/>
      <c r="G113" s="8"/>
      <c r="H113" s="8"/>
      <c r="I113" s="8"/>
      <c r="J113" s="8"/>
      <c r="K113" s="8"/>
    </row>
    <row r="114" spans="1:11" ht="17.25">
      <c r="A114" s="8"/>
      <c r="B114" s="8"/>
      <c r="C114" s="13"/>
      <c r="D114" s="13"/>
      <c r="E114" s="13"/>
      <c r="F114" s="13"/>
      <c r="G114" s="8"/>
      <c r="H114" s="8"/>
      <c r="I114" s="8"/>
      <c r="J114" s="8"/>
      <c r="K114" s="8"/>
    </row>
    <row r="115" spans="1:11" ht="17.25">
      <c r="A115" s="8"/>
      <c r="B115" s="8"/>
      <c r="C115" s="13"/>
      <c r="D115" s="13"/>
      <c r="E115" s="13"/>
      <c r="F115" s="13"/>
      <c r="G115" s="8"/>
      <c r="H115" s="8"/>
      <c r="I115" s="8"/>
      <c r="J115" s="8"/>
      <c r="K115" s="8"/>
    </row>
    <row r="116" spans="1:11" ht="17.25">
      <c r="A116" s="8"/>
      <c r="B116" s="8"/>
      <c r="C116" s="13"/>
      <c r="D116" s="13"/>
      <c r="E116" s="13"/>
      <c r="F116" s="13"/>
      <c r="G116" s="8"/>
      <c r="H116" s="8"/>
      <c r="I116" s="8"/>
      <c r="J116" s="8"/>
      <c r="K116" s="8"/>
    </row>
    <row r="117" spans="1:11" ht="17.25">
      <c r="A117" s="8"/>
      <c r="B117" s="8"/>
      <c r="C117" s="13"/>
      <c r="D117" s="13"/>
      <c r="E117" s="13"/>
      <c r="F117" s="13"/>
      <c r="G117" s="8"/>
      <c r="H117" s="8"/>
      <c r="I117" s="8"/>
      <c r="J117" s="8"/>
      <c r="K117" s="8"/>
    </row>
    <row r="118" spans="1:11" ht="17.25">
      <c r="A118" s="8"/>
      <c r="B118" s="8"/>
      <c r="C118" s="13"/>
      <c r="D118" s="13"/>
      <c r="E118" s="13"/>
      <c r="F118" s="13"/>
      <c r="G118" s="8"/>
      <c r="H118" s="8"/>
      <c r="I118" s="8"/>
      <c r="J118" s="8"/>
      <c r="K118" s="8"/>
    </row>
    <row r="119" spans="1:11" ht="17.25">
      <c r="A119" s="8"/>
      <c r="B119" s="8"/>
      <c r="C119" s="13"/>
      <c r="D119" s="13"/>
      <c r="E119" s="13"/>
      <c r="F119" s="13"/>
      <c r="G119" s="8"/>
      <c r="H119" s="8"/>
      <c r="I119" s="8"/>
      <c r="J119" s="8"/>
      <c r="K119" s="8"/>
    </row>
    <row r="120" spans="1:11" ht="17.25">
      <c r="A120" s="8"/>
      <c r="B120" s="8"/>
      <c r="C120" s="13"/>
      <c r="D120" s="13"/>
      <c r="E120" s="13"/>
      <c r="F120" s="13"/>
      <c r="G120" s="8"/>
      <c r="H120" s="8"/>
      <c r="I120" s="8"/>
      <c r="J120" s="8"/>
      <c r="K120" s="8"/>
    </row>
    <row r="121" spans="1:11" ht="17.25">
      <c r="A121" s="8"/>
      <c r="B121" s="8"/>
      <c r="C121" s="13"/>
      <c r="D121" s="13"/>
      <c r="E121" s="13"/>
      <c r="F121" s="13"/>
      <c r="G121" s="8"/>
      <c r="H121" s="8"/>
      <c r="I121" s="8"/>
      <c r="J121" s="8"/>
      <c r="K121" s="8"/>
    </row>
    <row r="122" spans="1:11" ht="17.25">
      <c r="A122" s="8"/>
      <c r="B122" s="8"/>
      <c r="C122" s="13"/>
      <c r="D122" s="13"/>
      <c r="E122" s="13"/>
      <c r="F122" s="13"/>
      <c r="G122" s="8"/>
      <c r="H122" s="8"/>
      <c r="I122" s="8"/>
      <c r="J122" s="8"/>
      <c r="K122" s="8"/>
    </row>
    <row r="123" spans="1:11" ht="17.25">
      <c r="A123" s="8"/>
      <c r="B123" s="8"/>
      <c r="C123" s="13"/>
      <c r="D123" s="13"/>
      <c r="E123" s="13"/>
      <c r="F123" s="13"/>
      <c r="G123" s="8"/>
      <c r="H123" s="8"/>
      <c r="I123" s="8"/>
      <c r="J123" s="8"/>
      <c r="K123" s="8"/>
    </row>
    <row r="124" spans="1:11" ht="17.25">
      <c r="A124" s="8"/>
      <c r="B124" s="8"/>
      <c r="C124" s="13"/>
      <c r="D124" s="13"/>
      <c r="E124" s="13"/>
      <c r="F124" s="13"/>
      <c r="G124" s="8"/>
      <c r="H124" s="8"/>
      <c r="I124" s="8"/>
      <c r="J124" s="8"/>
      <c r="K124" s="8"/>
    </row>
    <row r="125" spans="1:11" ht="17.25">
      <c r="A125" s="8"/>
      <c r="B125" s="8"/>
      <c r="C125" s="13"/>
      <c r="D125" s="13"/>
      <c r="E125" s="13"/>
      <c r="F125" s="13"/>
      <c r="G125" s="8"/>
      <c r="H125" s="8"/>
      <c r="I125" s="8"/>
      <c r="J125" s="8"/>
      <c r="K125" s="8"/>
    </row>
    <row r="126" spans="1:11" ht="17.25">
      <c r="A126" s="8"/>
      <c r="B126" s="8"/>
      <c r="C126" s="13"/>
      <c r="D126" s="13"/>
      <c r="E126" s="13"/>
      <c r="F126" s="13"/>
      <c r="G126" s="8"/>
      <c r="H126" s="8"/>
      <c r="I126" s="8"/>
      <c r="J126" s="8"/>
      <c r="K126" s="8"/>
    </row>
    <row r="127" spans="1:11" ht="17.25">
      <c r="A127" s="8"/>
      <c r="B127" s="8"/>
      <c r="C127" s="13"/>
      <c r="D127" s="13"/>
      <c r="E127" s="13"/>
      <c r="F127" s="13"/>
      <c r="G127" s="8"/>
      <c r="H127" s="8"/>
      <c r="I127" s="8"/>
      <c r="J127" s="8"/>
      <c r="K127" s="8"/>
    </row>
    <row r="128" spans="1:11" ht="17.25">
      <c r="A128" s="8"/>
      <c r="B128" s="8"/>
      <c r="C128" s="13"/>
      <c r="D128" s="13"/>
      <c r="E128" s="13"/>
      <c r="F128" s="13"/>
      <c r="G128" s="8"/>
      <c r="H128" s="8"/>
      <c r="I128" s="8"/>
      <c r="J128" s="8"/>
      <c r="K128" s="8"/>
    </row>
    <row r="129" spans="1:11" ht="17.25">
      <c r="A129" s="8"/>
      <c r="B129" s="8"/>
      <c r="C129" s="13"/>
      <c r="D129" s="13"/>
      <c r="E129" s="13"/>
      <c r="F129" s="13"/>
      <c r="G129" s="8"/>
      <c r="H129" s="8"/>
      <c r="I129" s="8"/>
      <c r="J129" s="8"/>
      <c r="K129" s="8"/>
    </row>
    <row r="130" spans="1:11" ht="17.25">
      <c r="A130" s="8"/>
      <c r="B130" s="8"/>
      <c r="C130" s="13"/>
      <c r="D130" s="13"/>
      <c r="E130" s="13"/>
      <c r="F130" s="13"/>
      <c r="G130" s="8"/>
      <c r="H130" s="8"/>
      <c r="I130" s="8"/>
      <c r="J130" s="8"/>
      <c r="K130" s="8"/>
    </row>
    <row r="131" spans="1:11" ht="17.25">
      <c r="A131" s="8"/>
      <c r="B131" s="8"/>
      <c r="C131" s="13"/>
      <c r="D131" s="13"/>
      <c r="E131" s="13"/>
      <c r="F131" s="13"/>
      <c r="G131" s="8"/>
      <c r="H131" s="8"/>
      <c r="I131" s="8"/>
      <c r="J131" s="8"/>
      <c r="K131" s="8"/>
    </row>
    <row r="132" spans="1:11" ht="17.25">
      <c r="A132" s="8"/>
      <c r="B132" s="8"/>
      <c r="C132" s="13"/>
      <c r="D132" s="13"/>
      <c r="E132" s="13"/>
      <c r="F132" s="13"/>
      <c r="G132" s="8"/>
      <c r="H132" s="8"/>
      <c r="I132" s="8"/>
      <c r="J132" s="8"/>
      <c r="K132" s="8"/>
    </row>
    <row r="133" spans="1:11" ht="17.25">
      <c r="A133" s="8"/>
      <c r="B133" s="8"/>
      <c r="C133" s="13"/>
      <c r="D133" s="13"/>
      <c r="E133" s="13"/>
      <c r="F133" s="13"/>
      <c r="G133" s="8"/>
      <c r="H133" s="8"/>
      <c r="I133" s="8"/>
      <c r="J133" s="8"/>
      <c r="K133" s="8"/>
    </row>
    <row r="134" spans="1:11" ht="17.25">
      <c r="A134" s="8"/>
      <c r="B134" s="8"/>
      <c r="C134" s="13"/>
      <c r="D134" s="13"/>
      <c r="E134" s="13"/>
      <c r="F134" s="13"/>
      <c r="G134" s="8"/>
      <c r="H134" s="8"/>
      <c r="I134" s="8"/>
      <c r="J134" s="8"/>
      <c r="K134" s="8"/>
    </row>
    <row r="135" spans="1:11" ht="17.25">
      <c r="A135" s="8"/>
      <c r="B135" s="8"/>
      <c r="C135" s="13"/>
      <c r="D135" s="13"/>
      <c r="E135" s="13"/>
      <c r="F135" s="13"/>
      <c r="G135" s="8"/>
      <c r="H135" s="8"/>
      <c r="I135" s="8"/>
      <c r="J135" s="8"/>
      <c r="K135" s="8"/>
    </row>
    <row r="136" spans="1:11" ht="17.25">
      <c r="A136" s="8"/>
      <c r="B136" s="8"/>
      <c r="C136" s="13"/>
      <c r="D136" s="13"/>
      <c r="E136" s="13"/>
      <c r="F136" s="13"/>
      <c r="G136" s="8"/>
      <c r="H136" s="8"/>
      <c r="I136" s="8"/>
      <c r="J136" s="8"/>
      <c r="K136" s="8"/>
    </row>
    <row r="137" spans="1:11" ht="17.25">
      <c r="A137" s="8"/>
      <c r="B137" s="8"/>
      <c r="C137" s="13"/>
      <c r="D137" s="13"/>
      <c r="E137" s="13"/>
      <c r="F137" s="13"/>
      <c r="G137" s="8"/>
      <c r="H137" s="8"/>
      <c r="I137" s="8"/>
      <c r="J137" s="8"/>
      <c r="K137" s="8"/>
    </row>
    <row r="138" spans="1:11" ht="17.25">
      <c r="A138" s="8"/>
      <c r="B138" s="8"/>
      <c r="C138" s="13"/>
      <c r="D138" s="13"/>
      <c r="E138" s="13"/>
      <c r="F138" s="13"/>
      <c r="G138" s="8"/>
      <c r="H138" s="8"/>
      <c r="I138" s="8"/>
      <c r="J138" s="8"/>
      <c r="K138" s="8"/>
    </row>
    <row r="139" spans="1:11" ht="17.25">
      <c r="A139" s="8"/>
      <c r="B139" s="8"/>
      <c r="C139" s="13"/>
      <c r="D139" s="13"/>
      <c r="E139" s="13"/>
      <c r="F139" s="13"/>
      <c r="G139" s="8"/>
      <c r="H139" s="8"/>
      <c r="I139" s="8"/>
      <c r="J139" s="8"/>
      <c r="K139" s="8"/>
    </row>
    <row r="140" spans="1:11" ht="17.25">
      <c r="A140" s="8"/>
      <c r="B140" s="8"/>
      <c r="C140" s="13"/>
      <c r="D140" s="13"/>
      <c r="E140" s="13"/>
      <c r="F140" s="13"/>
      <c r="G140" s="8"/>
      <c r="H140" s="8"/>
      <c r="I140" s="8"/>
      <c r="J140" s="8"/>
      <c r="K140" s="8"/>
    </row>
    <row r="141" spans="1:11" ht="17.25">
      <c r="A141" s="8"/>
      <c r="B141" s="8"/>
      <c r="C141" s="13"/>
      <c r="D141" s="13"/>
      <c r="E141" s="13"/>
      <c r="F141" s="13"/>
      <c r="G141" s="8"/>
      <c r="H141" s="8"/>
      <c r="I141" s="8"/>
      <c r="J141" s="8"/>
      <c r="K141" s="8"/>
    </row>
    <row r="142" spans="1:11" ht="17.25">
      <c r="A142" s="8"/>
      <c r="B142" s="8"/>
      <c r="C142" s="13"/>
      <c r="D142" s="13"/>
      <c r="E142" s="13"/>
      <c r="F142" s="13"/>
      <c r="G142" s="8"/>
      <c r="H142" s="8"/>
      <c r="I142" s="8"/>
      <c r="J142" s="8"/>
      <c r="K142" s="8"/>
    </row>
    <row r="143" spans="1:11" ht="17.25">
      <c r="A143" s="8"/>
      <c r="B143" s="8"/>
      <c r="C143" s="13"/>
      <c r="D143" s="13"/>
      <c r="E143" s="13"/>
      <c r="F143" s="13"/>
      <c r="G143" s="8"/>
      <c r="H143" s="8"/>
      <c r="I143" s="8"/>
      <c r="J143" s="8"/>
      <c r="K143" s="8"/>
    </row>
    <row r="144" spans="1:11" ht="17.25">
      <c r="A144" s="8"/>
      <c r="B144" s="8"/>
      <c r="C144" s="13"/>
      <c r="D144" s="13"/>
      <c r="E144" s="13"/>
      <c r="F144" s="13"/>
      <c r="G144" s="8"/>
      <c r="H144" s="8"/>
      <c r="I144" s="8"/>
      <c r="J144" s="8"/>
      <c r="K144" s="8"/>
    </row>
    <row r="145" spans="1:11" ht="17.25">
      <c r="A145" s="8"/>
      <c r="B145" s="8"/>
      <c r="C145" s="13"/>
      <c r="D145" s="13"/>
      <c r="E145" s="13"/>
      <c r="F145" s="13"/>
      <c r="G145" s="8"/>
      <c r="H145" s="8"/>
      <c r="I145" s="8"/>
      <c r="J145" s="8"/>
      <c r="K145" s="8"/>
    </row>
    <row r="146" spans="1:11" ht="17.25">
      <c r="A146" s="8"/>
      <c r="B146" s="8"/>
      <c r="C146" s="13"/>
      <c r="D146" s="13"/>
      <c r="E146" s="13"/>
      <c r="F146" s="13"/>
      <c r="G146" s="8"/>
      <c r="H146" s="8"/>
      <c r="I146" s="8"/>
      <c r="J146" s="8"/>
      <c r="K146" s="8"/>
    </row>
    <row r="147" spans="1:11" ht="17.25">
      <c r="A147" s="8"/>
      <c r="B147" s="8"/>
      <c r="C147" s="13"/>
      <c r="D147" s="13"/>
      <c r="E147" s="13"/>
      <c r="F147" s="13"/>
      <c r="G147" s="8"/>
      <c r="H147" s="8"/>
      <c r="I147" s="8"/>
      <c r="J147" s="8"/>
      <c r="K147" s="8"/>
    </row>
    <row r="148" spans="1:11" ht="17.25">
      <c r="A148" s="8"/>
      <c r="B148" s="8"/>
      <c r="C148" s="13"/>
      <c r="D148" s="13"/>
      <c r="E148" s="13"/>
      <c r="F148" s="13"/>
      <c r="G148" s="8"/>
      <c r="H148" s="8"/>
      <c r="I148" s="8"/>
      <c r="J148" s="8"/>
      <c r="K148" s="8"/>
    </row>
    <row r="149" spans="1:11" ht="17.25">
      <c r="A149" s="8"/>
      <c r="B149" s="8"/>
      <c r="C149" s="13"/>
      <c r="D149" s="13"/>
      <c r="E149" s="13"/>
      <c r="F149" s="13"/>
      <c r="G149" s="8"/>
      <c r="H149" s="8"/>
      <c r="I149" s="8"/>
      <c r="J149" s="8"/>
      <c r="K149" s="8"/>
    </row>
    <row r="150" spans="1:11" ht="17.25">
      <c r="A150" s="8"/>
      <c r="B150" s="8"/>
      <c r="C150" s="13"/>
      <c r="D150" s="13"/>
      <c r="E150" s="13"/>
      <c r="F150" s="13"/>
      <c r="G150" s="8"/>
      <c r="H150" s="8"/>
      <c r="I150" s="8"/>
      <c r="J150" s="8"/>
      <c r="K150" s="8"/>
    </row>
    <row r="151" spans="1:11" ht="17.25">
      <c r="A151" s="8"/>
      <c r="B151" s="8"/>
      <c r="C151" s="13"/>
      <c r="D151" s="13"/>
      <c r="E151" s="13"/>
      <c r="F151" s="13"/>
      <c r="G151" s="8"/>
      <c r="H151" s="8"/>
      <c r="I151" s="8"/>
      <c r="J151" s="8"/>
      <c r="K151" s="8"/>
    </row>
    <row r="152" spans="1:11" ht="17.25">
      <c r="A152" s="8"/>
      <c r="B152" s="8"/>
      <c r="C152" s="13"/>
      <c r="D152" s="13"/>
      <c r="E152" s="13"/>
      <c r="F152" s="13"/>
      <c r="G152" s="8"/>
      <c r="H152" s="8"/>
      <c r="I152" s="8"/>
      <c r="J152" s="8"/>
      <c r="K152" s="8"/>
    </row>
    <row r="153" spans="1:11" ht="17.25">
      <c r="A153" s="8"/>
      <c r="B153" s="8"/>
      <c r="C153" s="13"/>
      <c r="D153" s="13"/>
      <c r="E153" s="13"/>
      <c r="F153" s="13"/>
      <c r="G153" s="8"/>
      <c r="H153" s="8"/>
      <c r="I153" s="8"/>
      <c r="J153" s="8"/>
      <c r="K153" s="8"/>
    </row>
    <row r="154" spans="1:11" ht="17.25">
      <c r="A154" s="8"/>
      <c r="B154" s="8"/>
      <c r="C154" s="13"/>
      <c r="D154" s="13"/>
      <c r="E154" s="13"/>
      <c r="F154" s="13"/>
      <c r="G154" s="8"/>
      <c r="H154" s="8"/>
      <c r="I154" s="8"/>
      <c r="J154" s="8"/>
      <c r="K154" s="8"/>
    </row>
    <row r="155" spans="1:11" ht="17.25">
      <c r="A155" s="8"/>
      <c r="B155" s="8"/>
      <c r="C155" s="13"/>
      <c r="D155" s="13"/>
      <c r="E155" s="13"/>
      <c r="F155" s="13"/>
      <c r="G155" s="8"/>
      <c r="H155" s="8"/>
      <c r="I155" s="8"/>
      <c r="J155" s="8"/>
      <c r="K155" s="8"/>
    </row>
    <row r="156" spans="1:11" ht="17.25">
      <c r="A156" s="8"/>
      <c r="B156" s="8"/>
      <c r="C156" s="13"/>
      <c r="D156" s="13"/>
      <c r="E156" s="13"/>
      <c r="F156" s="13"/>
      <c r="G156" s="8"/>
      <c r="H156" s="8"/>
      <c r="I156" s="8"/>
      <c r="J156" s="8"/>
      <c r="K156" s="8"/>
    </row>
    <row r="157" spans="1:11" ht="17.25">
      <c r="A157" s="8"/>
      <c r="B157" s="8"/>
      <c r="C157" s="13"/>
      <c r="D157" s="13"/>
      <c r="E157" s="13"/>
      <c r="F157" s="13"/>
      <c r="G157" s="8"/>
      <c r="H157" s="8"/>
      <c r="I157" s="8"/>
      <c r="J157" s="8"/>
      <c r="K157" s="8"/>
    </row>
    <row r="158" spans="1:11" ht="17.25">
      <c r="A158" s="8"/>
      <c r="B158" s="8"/>
      <c r="C158" s="13"/>
      <c r="D158" s="13"/>
      <c r="E158" s="13"/>
      <c r="F158" s="13"/>
      <c r="G158" s="8"/>
      <c r="H158" s="8"/>
      <c r="I158" s="8"/>
      <c r="J158" s="8"/>
      <c r="K158" s="8"/>
    </row>
    <row r="159" spans="1:11" ht="17.25">
      <c r="A159" s="8"/>
      <c r="B159" s="8"/>
      <c r="C159" s="13"/>
      <c r="D159" s="13"/>
      <c r="E159" s="13"/>
      <c r="F159" s="13"/>
      <c r="G159" s="8"/>
      <c r="H159" s="8"/>
      <c r="I159" s="8"/>
      <c r="J159" s="8"/>
      <c r="K159" s="8"/>
    </row>
    <row r="160" spans="1:11" ht="17.25">
      <c r="A160" s="8"/>
      <c r="B160" s="8"/>
      <c r="C160" s="13"/>
      <c r="D160" s="13"/>
      <c r="E160" s="13"/>
      <c r="F160" s="13"/>
      <c r="G160" s="8"/>
      <c r="H160" s="8"/>
      <c r="I160" s="8"/>
      <c r="J160" s="8"/>
      <c r="K160" s="8"/>
    </row>
    <row r="161" spans="1:11" ht="17.25">
      <c r="A161" s="8"/>
      <c r="B161" s="8"/>
      <c r="C161" s="13"/>
      <c r="D161" s="13"/>
      <c r="E161" s="13"/>
      <c r="F161" s="13"/>
      <c r="G161" s="8"/>
      <c r="H161" s="8"/>
      <c r="I161" s="8"/>
      <c r="J161" s="8"/>
      <c r="K161" s="8"/>
    </row>
    <row r="162" spans="1:11" ht="17.25">
      <c r="A162" s="8"/>
      <c r="B162" s="8"/>
      <c r="C162" s="13"/>
      <c r="D162" s="13"/>
      <c r="E162" s="13"/>
      <c r="F162" s="13"/>
      <c r="G162" s="8"/>
      <c r="H162" s="8"/>
      <c r="I162" s="8"/>
      <c r="J162" s="8"/>
      <c r="K162" s="8"/>
    </row>
    <row r="163" spans="1:11" ht="17.25">
      <c r="A163" s="8"/>
      <c r="B163" s="8"/>
      <c r="C163" s="13"/>
      <c r="D163" s="13"/>
      <c r="E163" s="13"/>
      <c r="F163" s="13"/>
      <c r="G163" s="8"/>
      <c r="H163" s="8"/>
      <c r="I163" s="8"/>
      <c r="J163" s="8"/>
      <c r="K163" s="8"/>
    </row>
    <row r="164" spans="1:11" ht="17.25">
      <c r="A164" s="8"/>
      <c r="B164" s="8"/>
      <c r="C164" s="13"/>
      <c r="D164" s="13"/>
      <c r="E164" s="13"/>
      <c r="F164" s="13"/>
      <c r="G164" s="8"/>
      <c r="H164" s="8"/>
      <c r="I164" s="8"/>
      <c r="J164" s="8"/>
      <c r="K164" s="8"/>
    </row>
    <row r="165" spans="1:11" ht="17.25">
      <c r="A165" s="8"/>
      <c r="B165" s="8"/>
      <c r="C165" s="13"/>
      <c r="D165" s="13"/>
      <c r="E165" s="13"/>
      <c r="F165" s="13"/>
      <c r="G165" s="8"/>
      <c r="H165" s="8"/>
      <c r="I165" s="8"/>
      <c r="J165" s="8"/>
      <c r="K165" s="8"/>
    </row>
    <row r="166" spans="1:11" ht="17.25">
      <c r="A166" s="8"/>
      <c r="B166" s="8"/>
      <c r="C166" s="13"/>
      <c r="D166" s="13"/>
      <c r="E166" s="13"/>
      <c r="F166" s="13"/>
      <c r="G166" s="8"/>
      <c r="H166" s="8"/>
      <c r="I166" s="8"/>
      <c r="J166" s="8"/>
      <c r="K166" s="8"/>
    </row>
    <row r="167" spans="1:11" ht="17.25">
      <c r="A167" s="8"/>
      <c r="B167" s="8"/>
      <c r="C167" s="13"/>
      <c r="D167" s="13"/>
      <c r="E167" s="13"/>
      <c r="F167" s="13"/>
      <c r="G167" s="8"/>
      <c r="H167" s="8"/>
      <c r="I167" s="8"/>
      <c r="J167" s="8"/>
      <c r="K167" s="8"/>
    </row>
    <row r="168" spans="1:11" ht="17.25">
      <c r="A168" s="8"/>
      <c r="B168" s="8"/>
      <c r="C168" s="13"/>
      <c r="D168" s="13"/>
      <c r="E168" s="13"/>
      <c r="F168" s="13"/>
      <c r="G168" s="8"/>
      <c r="H168" s="8"/>
      <c r="I168" s="8"/>
      <c r="J168" s="8"/>
      <c r="K168" s="8"/>
    </row>
    <row r="169" spans="1:11" ht="17.25">
      <c r="A169" s="8"/>
      <c r="B169" s="8"/>
      <c r="C169" s="13"/>
      <c r="D169" s="13"/>
      <c r="E169" s="13"/>
      <c r="F169" s="13"/>
      <c r="G169" s="8"/>
      <c r="H169" s="8"/>
      <c r="I169" s="8"/>
      <c r="J169" s="8"/>
      <c r="K169" s="8"/>
    </row>
    <row r="170" spans="1:11" ht="17.25">
      <c r="A170" s="8"/>
      <c r="B170" s="8"/>
      <c r="C170" s="13"/>
      <c r="D170" s="13"/>
      <c r="E170" s="13"/>
      <c r="F170" s="13"/>
      <c r="G170" s="8"/>
      <c r="H170" s="8"/>
      <c r="I170" s="8"/>
      <c r="J170" s="8"/>
      <c r="K170" s="8"/>
    </row>
    <row r="171" spans="1:11" ht="17.25">
      <c r="A171" s="8"/>
      <c r="B171" s="8"/>
      <c r="C171" s="13"/>
      <c r="D171" s="13"/>
      <c r="E171" s="13"/>
      <c r="F171" s="13"/>
      <c r="G171" s="8"/>
      <c r="H171" s="8"/>
      <c r="I171" s="8"/>
      <c r="J171" s="8"/>
      <c r="K171" s="8"/>
    </row>
    <row r="172" spans="1:11" ht="17.25">
      <c r="A172" s="8"/>
      <c r="B172" s="8"/>
      <c r="C172" s="13"/>
      <c r="D172" s="13"/>
      <c r="E172" s="13"/>
      <c r="F172" s="13"/>
      <c r="G172" s="8"/>
      <c r="H172" s="8"/>
      <c r="I172" s="8"/>
      <c r="J172" s="8"/>
      <c r="K172" s="8"/>
    </row>
    <row r="173" spans="1:11" ht="17.25">
      <c r="A173" s="8"/>
      <c r="B173" s="8"/>
      <c r="C173" s="13"/>
      <c r="D173" s="13"/>
      <c r="E173" s="13"/>
      <c r="F173" s="13"/>
      <c r="G173" s="8"/>
      <c r="H173" s="8"/>
      <c r="I173" s="8"/>
      <c r="J173" s="8"/>
      <c r="K173" s="8"/>
    </row>
    <row r="174" spans="1:11" ht="17.25">
      <c r="A174" s="8"/>
      <c r="B174" s="8"/>
      <c r="C174" s="13"/>
      <c r="D174" s="13"/>
      <c r="E174" s="13"/>
      <c r="F174" s="13"/>
      <c r="G174" s="8"/>
      <c r="H174" s="8"/>
      <c r="I174" s="8"/>
      <c r="J174" s="8"/>
      <c r="K174" s="8"/>
    </row>
    <row r="175" spans="1:11" ht="17.25">
      <c r="A175" s="8"/>
      <c r="B175" s="8"/>
      <c r="C175" s="13"/>
      <c r="D175" s="13"/>
      <c r="E175" s="13"/>
      <c r="F175" s="13"/>
      <c r="G175" s="8"/>
      <c r="H175" s="8"/>
      <c r="I175" s="8"/>
      <c r="J175" s="8"/>
      <c r="K175" s="8"/>
    </row>
    <row r="176" spans="1:11" ht="17.25">
      <c r="A176" s="8"/>
      <c r="B176" s="8"/>
      <c r="C176" s="13"/>
      <c r="D176" s="13"/>
      <c r="E176" s="13"/>
      <c r="F176" s="13"/>
      <c r="G176" s="8"/>
      <c r="H176" s="8"/>
      <c r="I176" s="8"/>
      <c r="J176" s="8"/>
      <c r="K176" s="8"/>
    </row>
    <row r="177" spans="1:11" ht="17.25">
      <c r="A177" s="8"/>
      <c r="B177" s="8"/>
      <c r="C177" s="13"/>
      <c r="D177" s="13"/>
      <c r="E177" s="13"/>
      <c r="F177" s="13"/>
      <c r="G177" s="8"/>
      <c r="H177" s="8"/>
      <c r="I177" s="8"/>
      <c r="J177" s="8"/>
      <c r="K177" s="8"/>
    </row>
    <row r="178" spans="1:11" ht="17.25">
      <c r="A178" s="8"/>
      <c r="B178" s="8"/>
      <c r="C178" s="13"/>
      <c r="D178" s="13"/>
      <c r="E178" s="13"/>
      <c r="F178" s="13"/>
      <c r="G178" s="8"/>
      <c r="H178" s="8"/>
      <c r="I178" s="8"/>
      <c r="J178" s="8"/>
      <c r="K178" s="8"/>
    </row>
    <row r="179" spans="1:11" ht="17.25">
      <c r="A179" s="8"/>
      <c r="B179" s="8"/>
      <c r="C179" s="13"/>
      <c r="D179" s="13"/>
      <c r="E179" s="13"/>
      <c r="F179" s="13"/>
      <c r="G179" s="8"/>
      <c r="H179" s="8"/>
      <c r="I179" s="8"/>
      <c r="J179" s="8"/>
      <c r="K179" s="8"/>
    </row>
    <row r="180" spans="1:11" ht="17.25">
      <c r="A180" s="8"/>
      <c r="B180" s="8"/>
      <c r="C180" s="13"/>
      <c r="D180" s="13"/>
      <c r="E180" s="13"/>
      <c r="F180" s="13"/>
      <c r="G180" s="8"/>
      <c r="H180" s="8"/>
      <c r="I180" s="8"/>
      <c r="J180" s="8"/>
      <c r="K180" s="8"/>
    </row>
    <row r="181" spans="1:11" ht="17.25">
      <c r="A181" s="8"/>
      <c r="B181" s="8"/>
      <c r="C181" s="13"/>
      <c r="D181" s="13"/>
      <c r="E181" s="13"/>
      <c r="F181" s="13"/>
      <c r="G181" s="8"/>
      <c r="H181" s="8"/>
      <c r="I181" s="8"/>
      <c r="J181" s="8"/>
      <c r="K181" s="8"/>
    </row>
    <row r="182" spans="1:11" ht="17.25">
      <c r="A182" s="8"/>
      <c r="B182" s="8"/>
      <c r="C182" s="13"/>
      <c r="D182" s="13"/>
      <c r="E182" s="13"/>
      <c r="F182" s="13"/>
      <c r="G182" s="8"/>
      <c r="H182" s="8"/>
      <c r="I182" s="8"/>
      <c r="J182" s="8"/>
      <c r="K182" s="8"/>
    </row>
    <row r="183" spans="1:11" ht="17.25">
      <c r="A183" s="8"/>
      <c r="B183" s="8"/>
      <c r="C183" s="13"/>
      <c r="D183" s="13"/>
      <c r="E183" s="13"/>
      <c r="F183" s="13"/>
      <c r="G183" s="8"/>
      <c r="H183" s="8"/>
      <c r="I183" s="8"/>
      <c r="J183" s="8"/>
      <c r="K183" s="8"/>
    </row>
    <row r="184" spans="1:11" ht="17.25">
      <c r="A184" s="8"/>
      <c r="B184" s="8"/>
      <c r="C184" s="13"/>
      <c r="D184" s="13"/>
      <c r="E184" s="13"/>
      <c r="F184" s="13"/>
      <c r="G184" s="8"/>
      <c r="H184" s="8"/>
      <c r="I184" s="8"/>
      <c r="J184" s="8"/>
      <c r="K184" s="8"/>
    </row>
    <row r="185" spans="1:11" ht="17.25">
      <c r="A185" s="8"/>
      <c r="B185" s="8"/>
      <c r="C185" s="13"/>
      <c r="D185" s="13"/>
      <c r="E185" s="13"/>
      <c r="F185" s="13"/>
      <c r="G185" s="8"/>
      <c r="H185" s="8"/>
      <c r="I185" s="8"/>
      <c r="J185" s="8"/>
      <c r="K185" s="8"/>
    </row>
    <row r="186" spans="1:11" ht="17.25">
      <c r="A186" s="8"/>
      <c r="B186" s="8"/>
      <c r="C186" s="13"/>
      <c r="D186" s="13"/>
      <c r="E186" s="13"/>
      <c r="F186" s="13"/>
      <c r="G186" s="8"/>
      <c r="H186" s="8"/>
      <c r="I186" s="8"/>
      <c r="J186" s="8"/>
      <c r="K186" s="8"/>
    </row>
    <row r="187" spans="1:11" ht="17.25">
      <c r="A187" s="8"/>
      <c r="B187" s="8"/>
      <c r="C187" s="13"/>
      <c r="D187" s="13"/>
      <c r="E187" s="13"/>
      <c r="F187" s="13"/>
      <c r="G187" s="8"/>
      <c r="H187" s="8"/>
      <c r="I187" s="8"/>
      <c r="J187" s="8"/>
      <c r="K187" s="8"/>
    </row>
    <row r="188" spans="1:11" ht="17.25">
      <c r="A188" s="8"/>
      <c r="B188" s="8"/>
      <c r="C188" s="13"/>
      <c r="D188" s="13"/>
      <c r="E188" s="13"/>
      <c r="F188" s="13"/>
      <c r="G188" s="8"/>
      <c r="H188" s="8"/>
      <c r="I188" s="8"/>
      <c r="J188" s="8"/>
      <c r="K188" s="8"/>
    </row>
    <row r="189" spans="1:11" ht="17.25">
      <c r="A189" s="8"/>
      <c r="B189" s="8"/>
      <c r="C189" s="13"/>
      <c r="D189" s="13"/>
      <c r="E189" s="13"/>
      <c r="F189" s="13"/>
      <c r="G189" s="8"/>
      <c r="H189" s="8"/>
      <c r="I189" s="8"/>
      <c r="J189" s="8"/>
      <c r="K189" s="8"/>
    </row>
    <row r="190" spans="1:11" ht="17.25">
      <c r="A190" s="8"/>
      <c r="B190" s="8"/>
      <c r="C190" s="13"/>
      <c r="D190" s="13"/>
      <c r="E190" s="13"/>
      <c r="F190" s="13"/>
      <c r="G190" s="8"/>
      <c r="H190" s="8"/>
      <c r="I190" s="8"/>
      <c r="J190" s="8"/>
      <c r="K190" s="8"/>
    </row>
    <row r="191" spans="1:11" ht="17.25">
      <c r="A191" s="8"/>
      <c r="B191" s="8"/>
      <c r="C191" s="13"/>
      <c r="D191" s="13"/>
      <c r="E191" s="13"/>
      <c r="F191" s="13"/>
      <c r="G191" s="8"/>
      <c r="H191" s="8"/>
      <c r="I191" s="8"/>
      <c r="J191" s="8"/>
      <c r="K191" s="8"/>
    </row>
    <row r="192" spans="1:11" ht="17.25">
      <c r="A192" s="8"/>
      <c r="B192" s="8"/>
      <c r="C192" s="13"/>
      <c r="D192" s="13"/>
      <c r="E192" s="13"/>
      <c r="F192" s="13"/>
      <c r="G192" s="8"/>
      <c r="H192" s="8"/>
      <c r="I192" s="8"/>
      <c r="J192" s="8"/>
      <c r="K192" s="8"/>
    </row>
    <row r="193" spans="1:11" ht="17.25">
      <c r="A193" s="8"/>
      <c r="B193" s="8"/>
      <c r="C193" s="13"/>
      <c r="D193" s="13"/>
      <c r="E193" s="13"/>
      <c r="F193" s="13"/>
      <c r="G193" s="8"/>
      <c r="H193" s="8"/>
      <c r="I193" s="8"/>
      <c r="J193" s="8"/>
      <c r="K193" s="8"/>
    </row>
    <row r="194" spans="1:11" ht="17.25">
      <c r="A194" s="8"/>
      <c r="B194" s="8"/>
      <c r="C194" s="13"/>
      <c r="D194" s="13"/>
      <c r="E194" s="13"/>
      <c r="F194" s="13"/>
      <c r="G194" s="8"/>
      <c r="H194" s="8"/>
      <c r="I194" s="8"/>
      <c r="J194" s="8"/>
      <c r="K194" s="8"/>
    </row>
    <row r="195" spans="1:11" ht="17.25">
      <c r="A195" s="8"/>
      <c r="B195" s="8"/>
      <c r="C195" s="13"/>
      <c r="D195" s="13"/>
      <c r="E195" s="13"/>
      <c r="F195" s="13"/>
      <c r="G195" s="8"/>
      <c r="H195" s="8"/>
      <c r="I195" s="8"/>
      <c r="J195" s="8"/>
      <c r="K195" s="8"/>
    </row>
    <row r="196" spans="1:11" ht="17.25">
      <c r="A196" s="8"/>
      <c r="B196" s="8"/>
      <c r="C196" s="13"/>
      <c r="D196" s="13"/>
      <c r="E196" s="13"/>
      <c r="F196" s="13"/>
      <c r="G196" s="8"/>
      <c r="H196" s="8"/>
      <c r="I196" s="8"/>
      <c r="J196" s="8"/>
      <c r="K196" s="8"/>
    </row>
    <row r="197" spans="1:11" ht="17.25">
      <c r="A197" s="8"/>
      <c r="B197" s="8"/>
      <c r="C197" s="13"/>
      <c r="D197" s="13"/>
      <c r="E197" s="13"/>
      <c r="F197" s="13"/>
      <c r="G197" s="8"/>
      <c r="H197" s="8"/>
      <c r="I197" s="8"/>
      <c r="J197" s="8"/>
      <c r="K197" s="8"/>
    </row>
    <row r="198" spans="1:11" ht="17.25">
      <c r="A198" s="8"/>
      <c r="B198" s="8"/>
      <c r="C198" s="13"/>
      <c r="D198" s="13"/>
      <c r="E198" s="13"/>
      <c r="F198" s="13"/>
      <c r="G198" s="8"/>
      <c r="H198" s="8"/>
      <c r="I198" s="8"/>
      <c r="J198" s="8"/>
      <c r="K198" s="8"/>
    </row>
    <row r="199" spans="1:11" ht="17.25">
      <c r="A199" s="8"/>
      <c r="B199" s="8"/>
      <c r="C199" s="13"/>
      <c r="D199" s="13"/>
      <c r="E199" s="13"/>
      <c r="F199" s="13"/>
      <c r="G199" s="8"/>
      <c r="H199" s="8"/>
      <c r="I199" s="8"/>
      <c r="J199" s="8"/>
      <c r="K199" s="8"/>
    </row>
    <row r="200" spans="1:11" ht="17.25">
      <c r="A200" s="8"/>
      <c r="B200" s="8"/>
      <c r="C200" s="13"/>
      <c r="D200" s="13"/>
      <c r="E200" s="13"/>
      <c r="F200" s="13"/>
      <c r="G200" s="8"/>
      <c r="H200" s="8"/>
      <c r="I200" s="8"/>
      <c r="J200" s="8"/>
      <c r="K200" s="8"/>
    </row>
    <row r="201" spans="1:11" ht="17.25">
      <c r="A201" s="8"/>
      <c r="B201" s="8"/>
      <c r="C201" s="13"/>
      <c r="D201" s="13"/>
      <c r="E201" s="13"/>
      <c r="F201" s="13"/>
      <c r="G201" s="8"/>
      <c r="H201" s="8"/>
      <c r="I201" s="8"/>
      <c r="J201" s="8"/>
      <c r="K201" s="8"/>
    </row>
    <row r="202" spans="1:11" ht="17.25">
      <c r="A202" s="8"/>
      <c r="B202" s="8"/>
      <c r="C202" s="13"/>
      <c r="D202" s="13"/>
      <c r="E202" s="13"/>
      <c r="F202" s="13"/>
      <c r="G202" s="8"/>
      <c r="H202" s="8"/>
      <c r="I202" s="8"/>
      <c r="J202" s="8"/>
      <c r="K202" s="8"/>
    </row>
    <row r="203" spans="1:11" ht="17.25">
      <c r="A203" s="8"/>
      <c r="B203" s="8"/>
      <c r="C203" s="13"/>
      <c r="D203" s="13"/>
      <c r="E203" s="13"/>
      <c r="F203" s="13"/>
      <c r="G203" s="8"/>
      <c r="H203" s="8"/>
      <c r="I203" s="8"/>
      <c r="J203" s="8"/>
      <c r="K203" s="8"/>
    </row>
    <row r="204" spans="1:11" ht="17.25">
      <c r="A204" s="8"/>
      <c r="B204" s="8"/>
      <c r="C204" s="13"/>
      <c r="D204" s="13"/>
      <c r="E204" s="13"/>
      <c r="F204" s="13"/>
      <c r="G204" s="8"/>
      <c r="H204" s="8"/>
      <c r="I204" s="8"/>
      <c r="J204" s="8"/>
      <c r="K204" s="8"/>
    </row>
    <row r="205" spans="1:11" ht="17.25">
      <c r="A205" s="8"/>
      <c r="B205" s="8"/>
      <c r="C205" s="13"/>
      <c r="D205" s="13"/>
      <c r="E205" s="13"/>
      <c r="F205" s="13"/>
      <c r="G205" s="8"/>
      <c r="H205" s="8"/>
      <c r="I205" s="8"/>
      <c r="J205" s="8"/>
      <c r="K205" s="8"/>
    </row>
    <row r="206" spans="1:11" ht="17.25">
      <c r="A206" s="8"/>
      <c r="B206" s="8"/>
      <c r="C206" s="13"/>
      <c r="D206" s="13"/>
      <c r="E206" s="13"/>
      <c r="F206" s="13"/>
      <c r="G206" s="8"/>
      <c r="H206" s="8"/>
      <c r="I206" s="8"/>
      <c r="J206" s="8"/>
      <c r="K206" s="8"/>
    </row>
    <row r="207" spans="1:11" ht="17.25">
      <c r="A207" s="8"/>
      <c r="B207" s="8"/>
      <c r="C207" s="13"/>
      <c r="D207" s="13"/>
      <c r="E207" s="13"/>
      <c r="F207" s="13"/>
      <c r="G207" s="8"/>
      <c r="H207" s="8"/>
      <c r="I207" s="8"/>
      <c r="J207" s="8"/>
      <c r="K207" s="8"/>
    </row>
    <row r="208" spans="1:11" ht="17.25">
      <c r="A208" s="8"/>
      <c r="B208" s="8"/>
      <c r="C208" s="13"/>
      <c r="D208" s="13"/>
      <c r="E208" s="13"/>
      <c r="F208" s="13"/>
      <c r="G208" s="8"/>
      <c r="H208" s="8"/>
      <c r="I208" s="8"/>
      <c r="J208" s="8"/>
      <c r="K208" s="8"/>
    </row>
    <row r="209" spans="1:11" ht="17.25">
      <c r="A209" s="8"/>
      <c r="B209" s="8"/>
      <c r="C209" s="13"/>
      <c r="D209" s="13"/>
      <c r="E209" s="13"/>
      <c r="F209" s="13"/>
      <c r="G209" s="8"/>
      <c r="H209" s="8"/>
      <c r="I209" s="8"/>
      <c r="J209" s="8"/>
      <c r="K209" s="8"/>
    </row>
    <row r="210" spans="1:11" ht="17.25">
      <c r="A210" s="8"/>
      <c r="B210" s="8"/>
      <c r="C210" s="13"/>
      <c r="D210" s="13"/>
      <c r="E210" s="13"/>
      <c r="F210" s="13"/>
      <c r="G210" s="8"/>
      <c r="H210" s="8"/>
      <c r="I210" s="8"/>
      <c r="J210" s="8"/>
      <c r="K210" s="8"/>
    </row>
    <row r="211" spans="1:11" ht="17.25">
      <c r="A211" s="8"/>
      <c r="B211" s="8"/>
      <c r="C211" s="13"/>
      <c r="D211" s="13"/>
      <c r="E211" s="13"/>
      <c r="F211" s="13"/>
      <c r="G211" s="8"/>
      <c r="H211" s="8"/>
      <c r="I211" s="8"/>
      <c r="J211" s="8"/>
      <c r="K211" s="8"/>
    </row>
    <row r="212" spans="1:11" ht="17.25">
      <c r="A212" s="8"/>
      <c r="B212" s="8"/>
      <c r="C212" s="13"/>
      <c r="D212" s="13"/>
      <c r="E212" s="13"/>
      <c r="F212" s="13"/>
      <c r="G212" s="8"/>
      <c r="H212" s="8"/>
      <c r="I212" s="8"/>
      <c r="J212" s="8"/>
      <c r="K212" s="8"/>
    </row>
    <row r="213" spans="1:11" ht="17.25">
      <c r="A213" s="8"/>
      <c r="B213" s="8"/>
      <c r="C213" s="13"/>
      <c r="D213" s="13"/>
      <c r="E213" s="13"/>
      <c r="F213" s="13"/>
      <c r="G213" s="8"/>
      <c r="H213" s="8"/>
      <c r="I213" s="8"/>
      <c r="J213" s="8"/>
      <c r="K213" s="8"/>
    </row>
    <row r="214" spans="1:11" ht="17.25">
      <c r="A214" s="8"/>
      <c r="B214" s="8"/>
      <c r="C214" s="13"/>
      <c r="D214" s="13"/>
      <c r="E214" s="13"/>
      <c r="F214" s="13"/>
      <c r="G214" s="8"/>
      <c r="H214" s="8"/>
      <c r="I214" s="8"/>
      <c r="J214" s="8"/>
      <c r="K214" s="8"/>
    </row>
    <row r="215" spans="1:11" ht="17.25">
      <c r="A215" s="8"/>
      <c r="B215" s="8"/>
      <c r="C215" s="13"/>
      <c r="D215" s="13"/>
      <c r="E215" s="13"/>
      <c r="F215" s="13"/>
      <c r="G215" s="8"/>
      <c r="H215" s="8"/>
      <c r="I215" s="8"/>
      <c r="J215" s="8"/>
      <c r="K215" s="8"/>
    </row>
    <row r="216" spans="1:11" ht="17.25">
      <c r="A216" s="8"/>
      <c r="B216" s="8"/>
      <c r="C216" s="13"/>
      <c r="D216" s="13"/>
      <c r="E216" s="13"/>
      <c r="F216" s="13"/>
      <c r="G216" s="8"/>
      <c r="H216" s="8"/>
      <c r="I216" s="8"/>
      <c r="J216" s="8"/>
      <c r="K216" s="8"/>
    </row>
    <row r="217" spans="1:11" ht="17.25">
      <c r="A217" s="8"/>
      <c r="B217" s="8"/>
      <c r="C217" s="13"/>
      <c r="D217" s="13"/>
      <c r="E217" s="13"/>
      <c r="F217" s="13"/>
      <c r="G217" s="8"/>
      <c r="H217" s="8"/>
      <c r="I217" s="8"/>
      <c r="J217" s="8"/>
      <c r="K217" s="8"/>
    </row>
    <row r="218" spans="1:11" ht="17.25">
      <c r="A218" s="8"/>
      <c r="B218" s="8"/>
      <c r="C218" s="13"/>
      <c r="D218" s="13"/>
      <c r="E218" s="13"/>
      <c r="F218" s="13"/>
      <c r="G218" s="8"/>
      <c r="H218" s="8"/>
      <c r="I218" s="8"/>
      <c r="J218" s="8"/>
      <c r="K218" s="8"/>
    </row>
    <row r="219" spans="1:11" ht="17.25">
      <c r="A219" s="8"/>
      <c r="B219" s="8"/>
      <c r="C219" s="13"/>
      <c r="D219" s="13"/>
      <c r="E219" s="13"/>
      <c r="F219" s="13"/>
      <c r="G219" s="8"/>
      <c r="H219" s="8"/>
      <c r="I219" s="8"/>
      <c r="J219" s="8"/>
      <c r="K219" s="8"/>
    </row>
    <row r="220" spans="1:11" ht="17.25">
      <c r="A220" s="8"/>
      <c r="B220" s="8"/>
      <c r="C220" s="13"/>
      <c r="D220" s="13"/>
      <c r="E220" s="13"/>
      <c r="F220" s="13"/>
      <c r="G220" s="8"/>
      <c r="H220" s="8"/>
      <c r="I220" s="8"/>
      <c r="J220" s="8"/>
      <c r="K220" s="8"/>
    </row>
    <row r="221" spans="1:11" ht="17.25">
      <c r="A221" s="8"/>
      <c r="B221" s="8"/>
      <c r="C221" s="13"/>
      <c r="D221" s="13"/>
      <c r="E221" s="13"/>
      <c r="F221" s="13"/>
      <c r="G221" s="8"/>
      <c r="H221" s="8"/>
      <c r="I221" s="8"/>
      <c r="J221" s="8"/>
      <c r="K221" s="8"/>
    </row>
    <row r="222" spans="1:11" ht="17.25">
      <c r="A222" s="8"/>
      <c r="B222" s="8"/>
      <c r="C222" s="13"/>
      <c r="D222" s="13"/>
      <c r="E222" s="13"/>
      <c r="F222" s="13"/>
      <c r="G222" s="8"/>
      <c r="H222" s="8"/>
      <c r="I222" s="8"/>
      <c r="J222" s="8"/>
      <c r="K222" s="8"/>
    </row>
    <row r="223" spans="1:11" ht="17.25">
      <c r="A223" s="8"/>
      <c r="B223" s="8"/>
      <c r="C223" s="13"/>
      <c r="D223" s="13"/>
      <c r="E223" s="13"/>
      <c r="F223" s="13"/>
      <c r="G223" s="8"/>
      <c r="H223" s="8"/>
      <c r="I223" s="8"/>
      <c r="J223" s="8"/>
      <c r="K223" s="8"/>
    </row>
    <row r="224" spans="1:11" ht="17.25">
      <c r="A224" s="8"/>
      <c r="B224" s="8"/>
      <c r="C224" s="13"/>
      <c r="D224" s="13"/>
      <c r="E224" s="13"/>
      <c r="F224" s="13"/>
      <c r="G224" s="8"/>
      <c r="H224" s="8"/>
      <c r="I224" s="8"/>
      <c r="J224" s="8"/>
      <c r="K224" s="8"/>
    </row>
    <row r="225" spans="1:11" ht="17.25">
      <c r="A225" s="8"/>
      <c r="B225" s="8"/>
      <c r="C225" s="13"/>
      <c r="D225" s="13"/>
      <c r="E225" s="13"/>
      <c r="F225" s="13"/>
      <c r="G225" s="8"/>
      <c r="H225" s="8"/>
      <c r="I225" s="8"/>
      <c r="J225" s="8"/>
      <c r="K225" s="8"/>
    </row>
    <row r="226" spans="1:11" ht="17.25">
      <c r="A226" s="8"/>
      <c r="B226" s="8"/>
      <c r="C226" s="13"/>
      <c r="D226" s="13"/>
      <c r="E226" s="13"/>
      <c r="F226" s="13"/>
      <c r="G226" s="8"/>
      <c r="H226" s="8"/>
      <c r="I226" s="8"/>
      <c r="J226" s="8"/>
      <c r="K226" s="8"/>
    </row>
    <row r="227" spans="1:11" ht="17.25">
      <c r="A227" s="8"/>
      <c r="B227" s="8"/>
      <c r="C227" s="13"/>
      <c r="D227" s="13"/>
      <c r="E227" s="13"/>
      <c r="F227" s="13"/>
      <c r="G227" s="8"/>
      <c r="H227" s="8"/>
      <c r="I227" s="8"/>
      <c r="J227" s="8"/>
      <c r="K227" s="8"/>
    </row>
    <row r="228" spans="1:11" ht="17.25">
      <c r="A228" s="8"/>
      <c r="B228" s="8"/>
      <c r="C228" s="13"/>
      <c r="D228" s="13"/>
      <c r="E228" s="13"/>
      <c r="F228" s="13"/>
      <c r="G228" s="8"/>
      <c r="H228" s="8"/>
      <c r="I228" s="8"/>
      <c r="J228" s="8"/>
      <c r="K228" s="8"/>
    </row>
    <row r="229" spans="1:11" ht="17.25">
      <c r="A229" s="8"/>
      <c r="B229" s="8"/>
      <c r="C229" s="13"/>
      <c r="D229" s="13"/>
      <c r="E229" s="13"/>
      <c r="F229" s="13"/>
      <c r="G229" s="8"/>
      <c r="H229" s="8"/>
      <c r="I229" s="8"/>
      <c r="J229" s="8"/>
      <c r="K229" s="8"/>
    </row>
    <row r="230" spans="1:11" ht="17.25">
      <c r="A230" s="8"/>
      <c r="B230" s="8"/>
      <c r="C230" s="13"/>
      <c r="D230" s="13"/>
      <c r="E230" s="13"/>
      <c r="F230" s="13"/>
      <c r="G230" s="8"/>
      <c r="H230" s="8"/>
      <c r="I230" s="8"/>
      <c r="J230" s="8"/>
      <c r="K230" s="8"/>
    </row>
    <row r="231" spans="1:11" ht="17.25">
      <c r="A231" s="8"/>
      <c r="B231" s="8"/>
      <c r="C231" s="13"/>
      <c r="D231" s="13"/>
      <c r="E231" s="13"/>
      <c r="F231" s="13"/>
      <c r="G231" s="8"/>
      <c r="H231" s="8"/>
      <c r="I231" s="8"/>
      <c r="J231" s="8"/>
      <c r="K231" s="8"/>
    </row>
    <row r="232" spans="1:11" ht="17.25">
      <c r="A232" s="8"/>
      <c r="B232" s="8"/>
      <c r="C232" s="13"/>
      <c r="D232" s="13"/>
      <c r="E232" s="13"/>
      <c r="F232" s="13"/>
      <c r="G232" s="8"/>
      <c r="H232" s="8"/>
      <c r="I232" s="8"/>
      <c r="J232" s="8"/>
      <c r="K232" s="8"/>
    </row>
    <row r="233" spans="1:11" ht="17.25">
      <c r="A233" s="8"/>
      <c r="B233" s="8"/>
      <c r="C233" s="13"/>
      <c r="D233" s="13"/>
      <c r="E233" s="13"/>
      <c r="F233" s="13"/>
      <c r="G233" s="8"/>
      <c r="H233" s="8"/>
      <c r="I233" s="8"/>
      <c r="J233" s="8"/>
      <c r="K233" s="8"/>
    </row>
    <row r="234" spans="1:11" ht="17.25">
      <c r="A234" s="8"/>
      <c r="B234" s="8"/>
      <c r="C234" s="13"/>
      <c r="D234" s="13"/>
      <c r="E234" s="13"/>
      <c r="F234" s="13"/>
      <c r="G234" s="8"/>
      <c r="H234" s="8"/>
      <c r="I234" s="8"/>
      <c r="J234" s="8"/>
      <c r="K234" s="8"/>
    </row>
    <row r="235" spans="1:11" ht="17.25">
      <c r="A235" s="8"/>
      <c r="B235" s="8"/>
      <c r="C235" s="13"/>
      <c r="D235" s="13"/>
      <c r="E235" s="13"/>
      <c r="F235" s="13"/>
      <c r="G235" s="8"/>
      <c r="H235" s="8"/>
      <c r="I235" s="8"/>
      <c r="J235" s="8"/>
      <c r="K235" s="8"/>
    </row>
    <row r="236" spans="1:11" ht="17.25">
      <c r="A236" s="8"/>
      <c r="B236" s="8"/>
      <c r="C236" s="13"/>
      <c r="D236" s="13"/>
      <c r="E236" s="13"/>
      <c r="F236" s="13"/>
      <c r="G236" s="8"/>
      <c r="H236" s="8"/>
      <c r="I236" s="8"/>
      <c r="J236" s="8"/>
      <c r="K236" s="8"/>
    </row>
    <row r="237" spans="1:11" ht="17.25">
      <c r="A237" s="8"/>
      <c r="B237" s="8"/>
      <c r="C237" s="13"/>
      <c r="D237" s="13"/>
      <c r="E237" s="13"/>
      <c r="F237" s="13"/>
      <c r="G237" s="8"/>
      <c r="H237" s="8"/>
      <c r="I237" s="8"/>
      <c r="J237" s="8"/>
      <c r="K237" s="8"/>
    </row>
    <row r="238" spans="1:11" ht="17.25">
      <c r="A238" s="8"/>
      <c r="B238" s="8"/>
      <c r="C238" s="13"/>
      <c r="D238" s="13"/>
      <c r="E238" s="13"/>
      <c r="F238" s="13"/>
      <c r="G238" s="8"/>
      <c r="H238" s="8"/>
      <c r="I238" s="8"/>
      <c r="J238" s="8"/>
      <c r="K238" s="8"/>
    </row>
    <row r="239" spans="1:11" ht="17.25">
      <c r="A239" s="8"/>
      <c r="B239" s="8"/>
      <c r="C239" s="13"/>
      <c r="D239" s="13"/>
      <c r="E239" s="13"/>
      <c r="F239" s="13"/>
      <c r="G239" s="8"/>
      <c r="H239" s="8"/>
      <c r="I239" s="8"/>
      <c r="J239" s="8"/>
      <c r="K239" s="8"/>
    </row>
    <row r="240" spans="1:11" ht="17.25">
      <c r="A240" s="8"/>
      <c r="B240" s="8"/>
      <c r="C240" s="13"/>
      <c r="D240" s="13"/>
      <c r="E240" s="13"/>
      <c r="F240" s="13"/>
      <c r="G240" s="8"/>
      <c r="H240" s="8"/>
      <c r="I240" s="8"/>
      <c r="J240" s="8"/>
      <c r="K240" s="8"/>
    </row>
    <row r="241" spans="1:11" ht="17.25">
      <c r="A241" s="8"/>
      <c r="B241" s="8"/>
      <c r="C241" s="13"/>
      <c r="D241" s="13"/>
      <c r="E241" s="13"/>
      <c r="F241" s="13"/>
      <c r="G241" s="8"/>
      <c r="H241" s="8"/>
      <c r="I241" s="8"/>
      <c r="J241" s="8"/>
      <c r="K241" s="8"/>
    </row>
    <row r="242" spans="1:11" ht="17.25">
      <c r="A242" s="8"/>
      <c r="B242" s="8"/>
      <c r="C242" s="13"/>
      <c r="D242" s="13"/>
      <c r="E242" s="13"/>
      <c r="F242" s="13"/>
      <c r="G242" s="8"/>
      <c r="H242" s="8"/>
      <c r="I242" s="8"/>
      <c r="J242" s="8"/>
      <c r="K242" s="8"/>
    </row>
    <row r="243" spans="1:11" ht="17.25">
      <c r="A243" s="8"/>
      <c r="B243" s="8"/>
      <c r="C243" s="13"/>
      <c r="D243" s="13"/>
      <c r="E243" s="13"/>
      <c r="F243" s="13"/>
      <c r="G243" s="8"/>
      <c r="H243" s="8"/>
      <c r="I243" s="8"/>
      <c r="J243" s="8"/>
      <c r="K243" s="8"/>
    </row>
    <row r="244" spans="1:11" ht="17.25">
      <c r="A244" s="8"/>
      <c r="B244" s="8"/>
      <c r="C244" s="13"/>
      <c r="D244" s="13"/>
      <c r="E244" s="13"/>
      <c r="F244" s="13"/>
      <c r="G244" s="8"/>
      <c r="H244" s="8"/>
      <c r="I244" s="8"/>
      <c r="J244" s="8"/>
      <c r="K244" s="8"/>
    </row>
    <row r="245" spans="1:11" ht="17.25">
      <c r="A245" s="8"/>
      <c r="B245" s="8"/>
      <c r="C245" s="13"/>
      <c r="D245" s="13"/>
      <c r="E245" s="13"/>
      <c r="F245" s="13"/>
      <c r="G245" s="8"/>
      <c r="H245" s="8"/>
      <c r="I245" s="8"/>
      <c r="J245" s="8"/>
      <c r="K245" s="8"/>
    </row>
    <row r="246" spans="1:11" ht="17.25">
      <c r="A246" s="8"/>
      <c r="B246" s="8"/>
      <c r="C246" s="13"/>
      <c r="D246" s="13"/>
      <c r="E246" s="13"/>
      <c r="F246" s="13"/>
      <c r="G246" s="8"/>
      <c r="H246" s="8"/>
      <c r="I246" s="8"/>
      <c r="J246" s="8"/>
      <c r="K246" s="8"/>
    </row>
    <row r="247" spans="1:11" ht="17.25">
      <c r="A247" s="8"/>
      <c r="B247" s="8"/>
      <c r="C247" s="13"/>
      <c r="D247" s="13"/>
      <c r="E247" s="13"/>
      <c r="F247" s="13"/>
      <c r="G247" s="8"/>
      <c r="H247" s="8"/>
      <c r="I247" s="8"/>
      <c r="J247" s="8"/>
      <c r="K247" s="8"/>
    </row>
    <row r="248" spans="1:11" ht="17.25">
      <c r="A248" s="8"/>
      <c r="B248" s="8"/>
      <c r="C248" s="13"/>
      <c r="D248" s="13"/>
      <c r="E248" s="13"/>
      <c r="F248" s="13"/>
      <c r="G248" s="8"/>
      <c r="H248" s="8"/>
      <c r="I248" s="8"/>
      <c r="J248" s="8"/>
      <c r="K248" s="8"/>
    </row>
    <row r="249" spans="1:11" ht="17.25">
      <c r="A249" s="8"/>
      <c r="B249" s="8"/>
      <c r="C249" s="13"/>
      <c r="D249" s="13"/>
      <c r="E249" s="13"/>
      <c r="F249" s="13"/>
      <c r="G249" s="8"/>
      <c r="H249" s="8"/>
      <c r="I249" s="8"/>
      <c r="J249" s="8"/>
      <c r="K249" s="8"/>
    </row>
    <row r="250" spans="1:11" ht="17.25">
      <c r="A250" s="8"/>
      <c r="B250" s="8"/>
      <c r="C250" s="13"/>
      <c r="D250" s="13"/>
      <c r="E250" s="13"/>
      <c r="F250" s="13"/>
      <c r="G250" s="8"/>
      <c r="H250" s="8"/>
      <c r="I250" s="8"/>
      <c r="J250" s="8"/>
      <c r="K250" s="8"/>
    </row>
    <row r="251" spans="1:11" ht="17.25">
      <c r="A251" s="8"/>
      <c r="B251" s="8"/>
      <c r="C251" s="13"/>
      <c r="D251" s="13"/>
      <c r="E251" s="13"/>
      <c r="F251" s="13"/>
      <c r="G251" s="8"/>
      <c r="H251" s="8"/>
      <c r="I251" s="8"/>
      <c r="J251" s="8"/>
      <c r="K251" s="8"/>
    </row>
    <row r="252" spans="1:11" ht="17.25">
      <c r="A252" s="8"/>
      <c r="B252" s="8"/>
      <c r="C252" s="13"/>
      <c r="D252" s="13"/>
      <c r="E252" s="13"/>
      <c r="F252" s="13"/>
      <c r="G252" s="8"/>
      <c r="H252" s="8"/>
      <c r="I252" s="8"/>
      <c r="J252" s="8"/>
      <c r="K252" s="8"/>
    </row>
    <row r="253" spans="1:11" ht="17.25">
      <c r="A253" s="8"/>
      <c r="B253" s="8"/>
      <c r="C253" s="13"/>
      <c r="D253" s="13"/>
      <c r="E253" s="13"/>
      <c r="F253" s="13"/>
      <c r="G253" s="8"/>
      <c r="H253" s="8"/>
      <c r="I253" s="8"/>
      <c r="J253" s="8"/>
      <c r="K253" s="8"/>
    </row>
    <row r="254" spans="1:11" ht="17.25">
      <c r="A254" s="8"/>
      <c r="B254" s="8"/>
      <c r="C254" s="13"/>
      <c r="D254" s="13"/>
      <c r="E254" s="13"/>
      <c r="F254" s="13"/>
      <c r="G254" s="8"/>
      <c r="H254" s="8"/>
      <c r="I254" s="8"/>
      <c r="J254" s="8"/>
      <c r="K254" s="8"/>
    </row>
    <row r="255" spans="1:11" ht="17.25">
      <c r="A255" s="8"/>
      <c r="B255" s="8"/>
      <c r="C255" s="13"/>
      <c r="D255" s="13"/>
      <c r="E255" s="13"/>
      <c r="F255" s="13"/>
      <c r="G255" s="8"/>
      <c r="H255" s="8"/>
      <c r="I255" s="8"/>
      <c r="J255" s="8"/>
      <c r="K255" s="8"/>
    </row>
    <row r="256" spans="1:11" ht="17.25">
      <c r="A256" s="8"/>
      <c r="B256" s="8"/>
      <c r="C256" s="13"/>
      <c r="D256" s="13"/>
      <c r="E256" s="13"/>
      <c r="F256" s="13"/>
      <c r="G256" s="8"/>
      <c r="H256" s="8"/>
      <c r="I256" s="8"/>
      <c r="J256" s="8"/>
      <c r="K256" s="8"/>
    </row>
    <row r="257" spans="1:11" ht="17.25">
      <c r="A257" s="8"/>
      <c r="B257" s="8"/>
      <c r="C257" s="13"/>
      <c r="D257" s="13"/>
      <c r="E257" s="13"/>
      <c r="F257" s="13"/>
      <c r="G257" s="8"/>
      <c r="H257" s="8"/>
      <c r="I257" s="8"/>
      <c r="J257" s="8"/>
      <c r="K257" s="8"/>
    </row>
    <row r="258" spans="1:11" ht="17.25">
      <c r="A258" s="8"/>
      <c r="B258" s="8"/>
      <c r="C258" s="13"/>
      <c r="D258" s="13"/>
      <c r="E258" s="13"/>
      <c r="F258" s="13"/>
      <c r="G258" s="8"/>
      <c r="H258" s="8"/>
      <c r="I258" s="8"/>
      <c r="J258" s="8"/>
      <c r="K258" s="8"/>
    </row>
    <row r="259" spans="1:11" ht="17.25">
      <c r="A259" s="8"/>
      <c r="B259" s="8"/>
      <c r="C259" s="13"/>
      <c r="D259" s="13"/>
      <c r="E259" s="13"/>
      <c r="F259" s="13"/>
      <c r="G259" s="8"/>
      <c r="H259" s="8"/>
      <c r="I259" s="8"/>
      <c r="J259" s="8"/>
      <c r="K259" s="8"/>
    </row>
    <row r="260" spans="1:11" ht="17.25">
      <c r="A260" s="8"/>
      <c r="B260" s="8"/>
      <c r="C260" s="13"/>
      <c r="D260" s="13"/>
      <c r="E260" s="13"/>
      <c r="F260" s="13"/>
      <c r="G260" s="8"/>
      <c r="H260" s="8"/>
      <c r="I260" s="8"/>
      <c r="J260" s="8"/>
      <c r="K260" s="8"/>
    </row>
    <row r="261" spans="1:11" ht="17.25">
      <c r="A261" s="8"/>
      <c r="B261" s="8"/>
      <c r="C261" s="13"/>
      <c r="D261" s="13"/>
      <c r="E261" s="13"/>
      <c r="F261" s="13"/>
      <c r="G261" s="8"/>
      <c r="H261" s="8"/>
      <c r="I261" s="8"/>
      <c r="J261" s="8"/>
      <c r="K261" s="8"/>
    </row>
    <row r="262" spans="1:11" ht="17.25">
      <c r="A262" s="8"/>
      <c r="B262" s="8"/>
      <c r="C262" s="13"/>
      <c r="D262" s="13"/>
      <c r="E262" s="13"/>
      <c r="F262" s="13"/>
      <c r="G262" s="8"/>
      <c r="H262" s="8"/>
      <c r="I262" s="8"/>
      <c r="J262" s="8"/>
      <c r="K262" s="8"/>
    </row>
    <row r="263" spans="1:11" ht="17.25">
      <c r="A263" s="8"/>
      <c r="B263" s="8"/>
      <c r="C263" s="13"/>
      <c r="D263" s="13"/>
      <c r="E263" s="13"/>
      <c r="F263" s="13"/>
      <c r="G263" s="8"/>
      <c r="H263" s="8"/>
      <c r="I263" s="8"/>
      <c r="J263" s="8"/>
      <c r="K263" s="8"/>
    </row>
    <row r="264" spans="1:11" ht="17.25">
      <c r="A264" s="8"/>
      <c r="B264" s="8"/>
      <c r="C264" s="13"/>
      <c r="D264" s="13"/>
      <c r="E264" s="13"/>
      <c r="F264" s="13"/>
      <c r="G264" s="8"/>
      <c r="H264" s="8"/>
      <c r="I264" s="8"/>
      <c r="J264" s="8"/>
      <c r="K264" s="8"/>
    </row>
    <row r="265" spans="1:11" ht="17.25">
      <c r="A265" s="8"/>
      <c r="B265" s="8"/>
      <c r="C265" s="13"/>
      <c r="D265" s="13"/>
      <c r="E265" s="13"/>
      <c r="F265" s="13"/>
      <c r="G265" s="8"/>
      <c r="H265" s="8"/>
      <c r="I265" s="8"/>
      <c r="J265" s="8"/>
      <c r="K265" s="8"/>
    </row>
    <row r="266" spans="1:11" ht="17.25">
      <c r="A266" s="8"/>
      <c r="B266" s="8"/>
      <c r="C266" s="13"/>
      <c r="D266" s="13"/>
      <c r="E266" s="13"/>
      <c r="F266" s="13"/>
      <c r="G266" s="8"/>
      <c r="H266" s="8"/>
      <c r="I266" s="8"/>
      <c r="J266" s="8"/>
      <c r="K266" s="8"/>
    </row>
    <row r="267" spans="1:11" ht="17.25">
      <c r="A267" s="8"/>
      <c r="B267" s="8"/>
      <c r="C267" s="13"/>
      <c r="D267" s="13"/>
      <c r="E267" s="13"/>
      <c r="F267" s="13"/>
      <c r="G267" s="8"/>
      <c r="H267" s="8"/>
      <c r="I267" s="8"/>
      <c r="J267" s="8"/>
      <c r="K267" s="8"/>
    </row>
    <row r="268" spans="1:11" ht="17.25">
      <c r="A268" s="8"/>
      <c r="B268" s="8"/>
      <c r="C268" s="13"/>
      <c r="D268" s="13"/>
      <c r="E268" s="13"/>
      <c r="F268" s="13"/>
      <c r="G268" s="8"/>
      <c r="H268" s="8"/>
      <c r="I268" s="8"/>
      <c r="J268" s="8"/>
      <c r="K268" s="8"/>
    </row>
    <row r="269" spans="1:11" ht="17.25">
      <c r="A269" s="8"/>
      <c r="B269" s="8"/>
      <c r="C269" s="13"/>
      <c r="D269" s="13"/>
      <c r="E269" s="13"/>
      <c r="F269" s="13"/>
      <c r="G269" s="8"/>
      <c r="H269" s="8"/>
      <c r="I269" s="8"/>
      <c r="J269" s="8"/>
      <c r="K269" s="8"/>
    </row>
    <row r="270" spans="1:11" ht="17.25">
      <c r="A270" s="8"/>
      <c r="B270" s="8"/>
      <c r="C270" s="13"/>
      <c r="D270" s="13"/>
      <c r="E270" s="13"/>
      <c r="F270" s="13"/>
      <c r="G270" s="8"/>
      <c r="H270" s="8"/>
      <c r="I270" s="8"/>
      <c r="J270" s="8"/>
      <c r="K270" s="8"/>
    </row>
    <row r="271" spans="1:11" ht="17.25">
      <c r="A271" s="8"/>
      <c r="B271" s="8"/>
      <c r="C271" s="13"/>
      <c r="D271" s="13"/>
      <c r="E271" s="13"/>
      <c r="F271" s="13"/>
      <c r="G271" s="8"/>
      <c r="H271" s="8"/>
      <c r="I271" s="8"/>
      <c r="J271" s="8"/>
      <c r="K271" s="8"/>
    </row>
    <row r="272" spans="1:11" ht="17.25">
      <c r="A272" s="8"/>
      <c r="B272" s="8"/>
      <c r="C272" s="13"/>
      <c r="D272" s="13"/>
      <c r="E272" s="13"/>
      <c r="F272" s="13"/>
      <c r="G272" s="8"/>
      <c r="H272" s="8"/>
      <c r="I272" s="8"/>
      <c r="J272" s="8"/>
      <c r="K272" s="8"/>
    </row>
    <row r="273" spans="1:11" ht="17.25">
      <c r="A273" s="8"/>
      <c r="B273" s="8"/>
      <c r="C273" s="13"/>
      <c r="D273" s="13"/>
      <c r="E273" s="13"/>
      <c r="F273" s="13"/>
      <c r="G273" s="8"/>
      <c r="H273" s="8"/>
      <c r="I273" s="8"/>
      <c r="J273" s="8"/>
      <c r="K273" s="8"/>
    </row>
    <row r="274" spans="1:11" ht="17.25">
      <c r="A274" s="8"/>
      <c r="B274" s="8"/>
      <c r="C274" s="13"/>
      <c r="D274" s="13"/>
      <c r="E274" s="13"/>
      <c r="F274" s="13"/>
      <c r="G274" s="8"/>
      <c r="H274" s="8"/>
      <c r="I274" s="8"/>
      <c r="J274" s="8"/>
      <c r="K274" s="8"/>
    </row>
    <row r="275" spans="1:11" ht="17.25">
      <c r="A275" s="8"/>
      <c r="B275" s="8"/>
      <c r="C275" s="13"/>
      <c r="D275" s="13"/>
      <c r="E275" s="13"/>
      <c r="F275" s="13"/>
      <c r="G275" s="8"/>
      <c r="H275" s="8"/>
      <c r="I275" s="8"/>
      <c r="J275" s="8"/>
      <c r="K275" s="8"/>
    </row>
    <row r="276" spans="1:11" ht="17.25">
      <c r="A276" s="8"/>
      <c r="B276" s="8"/>
      <c r="C276" s="13"/>
      <c r="D276" s="13"/>
      <c r="E276" s="13"/>
      <c r="F276" s="13"/>
      <c r="G276" s="8"/>
      <c r="H276" s="8"/>
      <c r="I276" s="8"/>
      <c r="J276" s="8"/>
      <c r="K276" s="8"/>
    </row>
    <row r="277" spans="1:11" ht="17.25">
      <c r="A277" s="8"/>
      <c r="B277" s="8"/>
      <c r="C277" s="13"/>
      <c r="D277" s="13"/>
      <c r="E277" s="13"/>
      <c r="F277" s="13"/>
      <c r="G277" s="8"/>
      <c r="H277" s="8"/>
      <c r="I277" s="8"/>
      <c r="J277" s="8"/>
      <c r="K277" s="8"/>
    </row>
    <row r="278" spans="1:11" ht="17.25">
      <c r="A278" s="8"/>
      <c r="B278" s="8"/>
      <c r="C278" s="13"/>
      <c r="D278" s="13"/>
      <c r="E278" s="13"/>
      <c r="F278" s="13"/>
      <c r="G278" s="8"/>
      <c r="H278" s="8"/>
      <c r="I278" s="8"/>
      <c r="J278" s="8"/>
      <c r="K278" s="8"/>
    </row>
    <row r="279" spans="1:11" ht="17.25">
      <c r="A279" s="8"/>
      <c r="B279" s="8"/>
      <c r="C279" s="13"/>
      <c r="D279" s="13"/>
      <c r="E279" s="13"/>
      <c r="F279" s="13"/>
      <c r="G279" s="8"/>
      <c r="H279" s="8"/>
      <c r="I279" s="8"/>
      <c r="J279" s="8"/>
      <c r="K279" s="8"/>
    </row>
    <row r="280" spans="1:11" ht="17.25">
      <c r="A280" s="8"/>
      <c r="B280" s="8"/>
      <c r="C280" s="13"/>
      <c r="D280" s="13"/>
      <c r="E280" s="13"/>
      <c r="F280" s="13"/>
      <c r="G280" s="8"/>
      <c r="H280" s="8"/>
      <c r="I280" s="8"/>
      <c r="J280" s="8"/>
      <c r="K280" s="8"/>
    </row>
    <row r="281" spans="1:11" ht="17.25">
      <c r="A281" s="8"/>
      <c r="B281" s="8"/>
      <c r="C281" s="13"/>
      <c r="D281" s="13"/>
      <c r="E281" s="13"/>
      <c r="F281" s="13"/>
      <c r="G281" s="8"/>
      <c r="H281" s="8"/>
      <c r="I281" s="8"/>
      <c r="J281" s="8"/>
      <c r="K281" s="8"/>
    </row>
    <row r="282" spans="1:11" ht="17.25">
      <c r="A282" s="8"/>
      <c r="B282" s="8"/>
      <c r="C282" s="13"/>
      <c r="D282" s="13"/>
      <c r="E282" s="13"/>
      <c r="F282" s="13"/>
      <c r="G282" s="8"/>
      <c r="H282" s="8"/>
      <c r="I282" s="8"/>
      <c r="J282" s="8"/>
      <c r="K282" s="8"/>
    </row>
    <row r="283" spans="1:11" ht="17.25">
      <c r="A283" s="8"/>
      <c r="B283" s="8"/>
      <c r="C283" s="13"/>
      <c r="D283" s="13"/>
      <c r="E283" s="13"/>
      <c r="F283" s="13"/>
      <c r="G283" s="8"/>
      <c r="H283" s="8"/>
      <c r="I283" s="8"/>
      <c r="J283" s="8"/>
      <c r="K283" s="8"/>
    </row>
    <row r="284" spans="1:11" ht="17.25">
      <c r="A284" s="8"/>
      <c r="B284" s="8"/>
      <c r="C284" s="13"/>
      <c r="D284" s="13"/>
      <c r="E284" s="13"/>
      <c r="F284" s="13"/>
      <c r="G284" s="8"/>
      <c r="H284" s="8"/>
      <c r="I284" s="8"/>
      <c r="J284" s="8"/>
      <c r="K284" s="8"/>
    </row>
    <row r="285" spans="1:11" ht="17.25">
      <c r="A285" s="8"/>
      <c r="B285" s="8"/>
      <c r="C285" s="13"/>
      <c r="D285" s="13"/>
      <c r="E285" s="13"/>
      <c r="F285" s="13"/>
      <c r="G285" s="8"/>
      <c r="H285" s="8"/>
      <c r="I285" s="8"/>
      <c r="J285" s="8"/>
      <c r="K285" s="8"/>
    </row>
    <row r="286" spans="1:11" ht="17.25">
      <c r="A286" s="8"/>
      <c r="B286" s="8"/>
      <c r="C286" s="13"/>
      <c r="D286" s="13"/>
      <c r="E286" s="13"/>
      <c r="F286" s="13"/>
      <c r="G286" s="8"/>
      <c r="H286" s="8"/>
      <c r="I286" s="8"/>
      <c r="J286" s="8"/>
      <c r="K286" s="8"/>
    </row>
    <row r="287" spans="1:11" ht="17.25">
      <c r="A287" s="8"/>
      <c r="B287" s="8"/>
      <c r="C287" s="13"/>
      <c r="D287" s="13"/>
      <c r="E287" s="13"/>
      <c r="F287" s="13"/>
      <c r="G287" s="8"/>
      <c r="H287" s="8"/>
      <c r="I287" s="8"/>
      <c r="J287" s="8"/>
      <c r="K287" s="8"/>
    </row>
    <row r="288" spans="1:11" ht="17.25">
      <c r="A288" s="8"/>
      <c r="B288" s="8"/>
      <c r="C288" s="13"/>
      <c r="D288" s="13"/>
      <c r="E288" s="13"/>
      <c r="F288" s="13"/>
      <c r="G288" s="8"/>
      <c r="H288" s="8"/>
      <c r="I288" s="8"/>
      <c r="J288" s="8"/>
      <c r="K288" s="8"/>
    </row>
    <row r="289" spans="1:11" ht="17.25">
      <c r="A289" s="8"/>
      <c r="B289" s="8"/>
      <c r="C289" s="13"/>
      <c r="D289" s="13"/>
      <c r="E289" s="13"/>
      <c r="F289" s="13"/>
      <c r="G289" s="8"/>
      <c r="H289" s="8"/>
      <c r="I289" s="8"/>
      <c r="J289" s="8"/>
      <c r="K289" s="8"/>
    </row>
    <row r="290" spans="1:11" ht="17.25">
      <c r="A290" s="8"/>
      <c r="B290" s="8"/>
      <c r="C290" s="13"/>
      <c r="D290" s="13"/>
      <c r="E290" s="13"/>
      <c r="F290" s="13"/>
      <c r="G290" s="8"/>
      <c r="H290" s="8"/>
      <c r="I290" s="8"/>
      <c r="J290" s="8"/>
      <c r="K290" s="8"/>
    </row>
    <row r="291" spans="1:11" ht="17.25">
      <c r="A291" s="8"/>
      <c r="B291" s="8"/>
      <c r="C291" s="13"/>
      <c r="D291" s="13"/>
      <c r="E291" s="13"/>
      <c r="F291" s="13"/>
      <c r="G291" s="8"/>
      <c r="H291" s="8"/>
      <c r="I291" s="8"/>
      <c r="J291" s="8"/>
      <c r="K291" s="8"/>
    </row>
    <row r="292" spans="1:11" ht="17.25">
      <c r="A292" s="8"/>
      <c r="B292" s="8"/>
      <c r="C292" s="13"/>
      <c r="D292" s="13"/>
      <c r="E292" s="13"/>
      <c r="F292" s="13"/>
      <c r="G292" s="8"/>
      <c r="H292" s="8"/>
      <c r="I292" s="8"/>
      <c r="J292" s="8"/>
      <c r="K292" s="8"/>
    </row>
    <row r="293" spans="1:11" ht="17.25">
      <c r="A293" s="8"/>
      <c r="B293" s="8"/>
      <c r="C293" s="13"/>
      <c r="D293" s="13"/>
      <c r="E293" s="13"/>
      <c r="F293" s="13"/>
      <c r="G293" s="8"/>
      <c r="H293" s="8"/>
      <c r="I293" s="8"/>
      <c r="J293" s="8"/>
      <c r="K293" s="8"/>
    </row>
    <row r="294" spans="1:11" ht="17.25">
      <c r="A294" s="8"/>
      <c r="B294" s="8"/>
      <c r="C294" s="13"/>
      <c r="D294" s="13"/>
      <c r="E294" s="13"/>
      <c r="F294" s="13"/>
      <c r="G294" s="8"/>
      <c r="H294" s="8"/>
      <c r="I294" s="8"/>
      <c r="J294" s="8"/>
      <c r="K294" s="8"/>
    </row>
    <row r="295" spans="1:11" ht="17.25">
      <c r="A295" s="8"/>
      <c r="B295" s="8"/>
      <c r="C295" s="13"/>
      <c r="D295" s="13"/>
      <c r="E295" s="13"/>
      <c r="F295" s="13"/>
      <c r="G295" s="8"/>
      <c r="H295" s="8"/>
      <c r="I295" s="8"/>
      <c r="J295" s="8"/>
      <c r="K295" s="8"/>
    </row>
    <row r="296" spans="1:11" ht="17.25">
      <c r="A296" s="8"/>
      <c r="B296" s="8"/>
      <c r="C296" s="13"/>
      <c r="D296" s="13"/>
      <c r="E296" s="13"/>
      <c r="F296" s="13"/>
      <c r="G296" s="8"/>
      <c r="H296" s="8"/>
      <c r="I296" s="8"/>
      <c r="J296" s="8"/>
      <c r="K296" s="8"/>
    </row>
    <row r="297" spans="1:11" ht="17.25">
      <c r="A297" s="8"/>
      <c r="B297" s="8"/>
      <c r="C297" s="13"/>
      <c r="D297" s="13"/>
      <c r="E297" s="13"/>
      <c r="F297" s="13"/>
      <c r="G297" s="8"/>
      <c r="H297" s="8"/>
      <c r="I297" s="8"/>
      <c r="J297" s="8"/>
      <c r="K297" s="8"/>
    </row>
  </sheetData>
  <sheetProtection/>
  <mergeCells count="4">
    <mergeCell ref="A4:K4"/>
    <mergeCell ref="E49:G49"/>
    <mergeCell ref="A5:M5"/>
    <mergeCell ref="L6:M6"/>
  </mergeCells>
  <printOptions/>
  <pageMargins left="0.75" right="0.25" top="0.75" bottom="0.5" header="0.5" footer="0"/>
  <pageSetup horizontalDpi="600" verticalDpi="600" orientation="portrait" paperSize="9" scale="90" r:id="rId2"/>
  <headerFooter alignWithMargins="0">
    <oddFooter>&amp;CKQHÑK NAÊM 2006&amp;RTrang 1/1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57"/>
  <sheetViews>
    <sheetView zoomScalePageLayoutView="0" workbookViewId="0" topLeftCell="A4">
      <pane xSplit="1" ySplit="7" topLeftCell="B44" activePane="bottomRight" state="frozen"/>
      <selection pane="topLeft" activeCell="A4" sqref="A4"/>
      <selection pane="topRight" activeCell="B4" sqref="B4"/>
      <selection pane="bottomLeft" activeCell="A11" sqref="A11"/>
      <selection pane="bottomRight" activeCell="A51" sqref="A1:IV16384"/>
    </sheetView>
  </sheetViews>
  <sheetFormatPr defaultColWidth="8.796875" defaultRowHeight="15"/>
  <cols>
    <col min="1" max="1" width="43.09765625" style="19" bestFit="1" customWidth="1"/>
    <col min="2" max="2" width="6.3984375" style="19" customWidth="1"/>
    <col min="3" max="3" width="6.09765625" style="19" customWidth="1"/>
    <col min="4" max="4" width="14.19921875" style="19" customWidth="1"/>
    <col min="5" max="5" width="14.59765625" style="19" customWidth="1"/>
    <col min="6" max="16384" width="9" style="19" customWidth="1"/>
  </cols>
  <sheetData>
    <row r="1" spans="1:5" ht="25.5" customHeight="1">
      <c r="A1" s="255" t="s">
        <v>187</v>
      </c>
      <c r="B1" s="256"/>
      <c r="C1" s="257"/>
      <c r="D1" s="384" t="s">
        <v>6</v>
      </c>
      <c r="E1" s="384"/>
    </row>
    <row r="2" spans="1:5" ht="20.25" customHeight="1">
      <c r="A2" s="255" t="s">
        <v>1</v>
      </c>
      <c r="B2" s="256"/>
      <c r="C2" s="257"/>
      <c r="D2" s="384"/>
      <c r="E2" s="384"/>
    </row>
    <row r="3" spans="1:5" ht="17.25">
      <c r="A3" s="255"/>
      <c r="B3" s="256"/>
      <c r="C3" s="257"/>
      <c r="D3" s="258"/>
      <c r="E3" s="258"/>
    </row>
    <row r="4" spans="1:5" ht="22.5">
      <c r="A4" s="385" t="s">
        <v>2</v>
      </c>
      <c r="B4" s="385"/>
      <c r="C4" s="385"/>
      <c r="D4" s="385"/>
      <c r="E4" s="385"/>
    </row>
    <row r="5" spans="1:5" ht="17.25">
      <c r="A5" s="386" t="s">
        <v>7</v>
      </c>
      <c r="B5" s="386"/>
      <c r="C5" s="386"/>
      <c r="D5" s="386"/>
      <c r="E5" s="386"/>
    </row>
    <row r="6" spans="1:5" ht="22.5">
      <c r="A6" s="387" t="s">
        <v>59</v>
      </c>
      <c r="B6" s="387"/>
      <c r="C6" s="387"/>
      <c r="D6" s="387"/>
      <c r="E6" s="387"/>
    </row>
    <row r="7" spans="1:5" ht="17.25">
      <c r="A7" s="259"/>
      <c r="B7" s="260"/>
      <c r="C7" s="259"/>
      <c r="D7" s="393" t="s">
        <v>4</v>
      </c>
      <c r="E7" s="393"/>
    </row>
    <row r="8" spans="1:5" ht="17.25">
      <c r="A8" s="259"/>
      <c r="B8" s="260"/>
      <c r="C8" s="259"/>
      <c r="D8" s="261"/>
      <c r="E8" s="261"/>
    </row>
    <row r="9" spans="1:5" ht="47.25" customHeight="1">
      <c r="A9" s="382" t="s">
        <v>98</v>
      </c>
      <c r="B9" s="383" t="s">
        <v>35</v>
      </c>
      <c r="C9" s="383" t="s">
        <v>184</v>
      </c>
      <c r="D9" s="388" t="s">
        <v>5</v>
      </c>
      <c r="E9" s="394" t="s">
        <v>229</v>
      </c>
    </row>
    <row r="10" spans="1:5" ht="17.25">
      <c r="A10" s="382"/>
      <c r="B10" s="383"/>
      <c r="C10" s="383"/>
      <c r="D10" s="389"/>
      <c r="E10" s="395"/>
    </row>
    <row r="11" spans="1:5" ht="17.25">
      <c r="A11" s="262">
        <v>1</v>
      </c>
      <c r="B11" s="263">
        <v>2</v>
      </c>
      <c r="C11" s="263">
        <v>3</v>
      </c>
      <c r="D11" s="263">
        <v>4</v>
      </c>
      <c r="E11" s="263">
        <v>5</v>
      </c>
    </row>
    <row r="12" spans="1:5" ht="17.25" hidden="1">
      <c r="A12" s="264" t="s">
        <v>307</v>
      </c>
      <c r="B12" s="265"/>
      <c r="C12" s="266"/>
      <c r="D12" s="267"/>
      <c r="E12" s="267"/>
    </row>
    <row r="13" spans="1:5" ht="17.25" hidden="1">
      <c r="A13" s="268" t="s">
        <v>308</v>
      </c>
      <c r="B13" s="269" t="s">
        <v>99</v>
      </c>
      <c r="C13" s="270"/>
      <c r="D13" s="271">
        <v>15188341486</v>
      </c>
      <c r="E13" s="271">
        <v>17847372776</v>
      </c>
    </row>
    <row r="14" spans="1:5" ht="17.25" hidden="1">
      <c r="A14" s="268" t="s">
        <v>309</v>
      </c>
      <c r="B14" s="272"/>
      <c r="C14" s="270"/>
      <c r="D14" s="271">
        <v>0</v>
      </c>
      <c r="E14" s="271">
        <v>0</v>
      </c>
    </row>
    <row r="15" spans="1:5" ht="17.25" hidden="1">
      <c r="A15" s="273" t="s">
        <v>310</v>
      </c>
      <c r="B15" s="274" t="s">
        <v>311</v>
      </c>
      <c r="C15" s="275"/>
      <c r="D15" s="276">
        <v>4829851189</v>
      </c>
      <c r="E15" s="277">
        <v>4618735015</v>
      </c>
    </row>
    <row r="16" spans="1:5" ht="17.25" hidden="1">
      <c r="A16" s="273" t="s">
        <v>312</v>
      </c>
      <c r="B16" s="274" t="s">
        <v>100</v>
      </c>
      <c r="C16" s="278"/>
      <c r="D16" s="276">
        <v>0</v>
      </c>
      <c r="E16" s="276">
        <v>0</v>
      </c>
    </row>
    <row r="17" spans="1:5" ht="17.25" hidden="1">
      <c r="A17" s="273" t="s">
        <v>313</v>
      </c>
      <c r="B17" s="274" t="s">
        <v>314</v>
      </c>
      <c r="C17" s="278"/>
      <c r="D17" s="276">
        <v>0</v>
      </c>
      <c r="E17" s="276">
        <v>0</v>
      </c>
    </row>
    <row r="18" spans="1:5" ht="17.25" hidden="1">
      <c r="A18" s="273" t="s">
        <v>315</v>
      </c>
      <c r="B18" s="274" t="s">
        <v>316</v>
      </c>
      <c r="C18" s="279"/>
      <c r="D18" s="276">
        <v>-720803855</v>
      </c>
      <c r="E18" s="276">
        <v>-51762037</v>
      </c>
    </row>
    <row r="19" spans="1:5" ht="17.25" hidden="1">
      <c r="A19" s="273" t="s">
        <v>317</v>
      </c>
      <c r="B19" s="274" t="s">
        <v>318</v>
      </c>
      <c r="C19" s="278"/>
      <c r="D19" s="276">
        <v>1717803161</v>
      </c>
      <c r="E19" s="276">
        <v>641109011</v>
      </c>
    </row>
    <row r="20" spans="1:5" ht="31.5" hidden="1">
      <c r="A20" s="280" t="s">
        <v>319</v>
      </c>
      <c r="B20" s="281" t="s">
        <v>320</v>
      </c>
      <c r="C20" s="282"/>
      <c r="D20" s="283">
        <v>21015191981</v>
      </c>
      <c r="E20" s="283">
        <v>23055454765</v>
      </c>
    </row>
    <row r="21" spans="1:5" ht="17.25" hidden="1">
      <c r="A21" s="284" t="s">
        <v>322</v>
      </c>
      <c r="B21" s="274" t="s">
        <v>323</v>
      </c>
      <c r="C21" s="279"/>
      <c r="D21" s="276">
        <v>-41713662314</v>
      </c>
      <c r="E21" s="276">
        <v>-20959869759</v>
      </c>
    </row>
    <row r="22" spans="1:5" ht="17.25" hidden="1">
      <c r="A22" s="284" t="s">
        <v>324</v>
      </c>
      <c r="B22" s="173" t="s">
        <v>325</v>
      </c>
      <c r="C22" s="279"/>
      <c r="D22" s="276">
        <v>-56979374473</v>
      </c>
      <c r="E22" s="276">
        <v>-10826461153</v>
      </c>
    </row>
    <row r="23" spans="1:5" ht="17.25" hidden="1">
      <c r="A23" s="285" t="s">
        <v>326</v>
      </c>
      <c r="B23" s="274">
        <v>11</v>
      </c>
      <c r="C23" s="286"/>
      <c r="D23" s="287">
        <v>35669488474</v>
      </c>
      <c r="E23" s="287">
        <v>6443871394</v>
      </c>
    </row>
    <row r="24" spans="1:5" ht="17.25" hidden="1">
      <c r="A24" s="284" t="s">
        <v>327</v>
      </c>
      <c r="B24" s="274">
        <v>12</v>
      </c>
      <c r="C24" s="279"/>
      <c r="D24" s="276">
        <v>-515146828</v>
      </c>
      <c r="E24" s="276">
        <v>-350654571</v>
      </c>
    </row>
    <row r="25" spans="1:5" ht="17.25" hidden="1">
      <c r="A25" s="284" t="s">
        <v>328</v>
      </c>
      <c r="B25" s="274">
        <v>13</v>
      </c>
      <c r="C25" s="279"/>
      <c r="D25" s="276">
        <v>-1717803161</v>
      </c>
      <c r="E25" s="276">
        <v>-641109011</v>
      </c>
    </row>
    <row r="26" spans="1:5" ht="17.25" hidden="1">
      <c r="A26" s="284" t="s">
        <v>329</v>
      </c>
      <c r="B26" s="274">
        <v>14</v>
      </c>
      <c r="C26" s="279"/>
      <c r="D26" s="276">
        <v>-1715103048</v>
      </c>
      <c r="E26" s="276">
        <v>-8843449193</v>
      </c>
    </row>
    <row r="27" spans="1:5" ht="17.25" hidden="1">
      <c r="A27" s="284" t="s">
        <v>330</v>
      </c>
      <c r="B27" s="274">
        <v>15</v>
      </c>
      <c r="C27" s="279"/>
      <c r="D27" s="276">
        <v>0</v>
      </c>
      <c r="E27" s="276">
        <v>0</v>
      </c>
    </row>
    <row r="28" spans="1:5" ht="17.25" hidden="1">
      <c r="A28" s="284" t="s">
        <v>331</v>
      </c>
      <c r="B28" s="288">
        <v>16</v>
      </c>
      <c r="C28" s="279"/>
      <c r="D28" s="276">
        <v>-3369949169</v>
      </c>
      <c r="E28" s="276">
        <v>-1448525002</v>
      </c>
    </row>
    <row r="29" spans="1:5" ht="17.25">
      <c r="A29" s="314" t="s">
        <v>8</v>
      </c>
      <c r="B29" s="315">
        <v>20</v>
      </c>
      <c r="C29" s="316"/>
      <c r="D29" s="317">
        <v>-49326358538</v>
      </c>
      <c r="E29" s="317">
        <v>-13570742530</v>
      </c>
    </row>
    <row r="30" spans="1:5" ht="17.25" hidden="1">
      <c r="A30" s="318" t="s">
        <v>333</v>
      </c>
      <c r="B30" s="319"/>
      <c r="C30" s="295"/>
      <c r="D30" s="276">
        <v>0</v>
      </c>
      <c r="E30" s="296">
        <v>0</v>
      </c>
    </row>
    <row r="31" spans="1:5" ht="17.25" hidden="1">
      <c r="A31" s="297" t="s">
        <v>334</v>
      </c>
      <c r="B31" s="173">
        <v>21</v>
      </c>
      <c r="C31" s="298"/>
      <c r="D31" s="276">
        <v>-8480628560</v>
      </c>
      <c r="E31" s="277">
        <v>-8774698929</v>
      </c>
    </row>
    <row r="32" spans="1:5" ht="17.25" hidden="1">
      <c r="A32" s="297" t="s">
        <v>335</v>
      </c>
      <c r="B32" s="173">
        <v>22</v>
      </c>
      <c r="C32" s="295"/>
      <c r="D32" s="276">
        <v>263318183</v>
      </c>
      <c r="E32" s="296">
        <v>42999999</v>
      </c>
    </row>
    <row r="33" spans="1:5" ht="17.25" hidden="1">
      <c r="A33" s="297" t="s">
        <v>336</v>
      </c>
      <c r="B33" s="173">
        <v>23</v>
      </c>
      <c r="C33" s="299"/>
      <c r="D33" s="300">
        <v>-310000000</v>
      </c>
      <c r="E33" s="299">
        <v>0</v>
      </c>
    </row>
    <row r="34" spans="1:5" ht="17.25" hidden="1">
      <c r="A34" s="297" t="s">
        <v>337</v>
      </c>
      <c r="B34" s="173">
        <v>25</v>
      </c>
      <c r="C34" s="296"/>
      <c r="D34" s="276">
        <v>-9270000</v>
      </c>
      <c r="E34" s="296">
        <v>-1958784007</v>
      </c>
    </row>
    <row r="35" spans="1:5" ht="17.25" hidden="1">
      <c r="A35" s="297" t="s">
        <v>338</v>
      </c>
      <c r="B35" s="173">
        <v>26</v>
      </c>
      <c r="C35" s="295"/>
      <c r="D35" s="276">
        <v>0</v>
      </c>
      <c r="E35" s="296">
        <v>0</v>
      </c>
    </row>
    <row r="36" spans="1:5" ht="17.25" hidden="1">
      <c r="A36" s="297" t="s">
        <v>339</v>
      </c>
      <c r="B36" s="173">
        <v>27</v>
      </c>
      <c r="C36" s="275"/>
      <c r="D36" s="276">
        <v>458589000</v>
      </c>
      <c r="E36" s="277">
        <v>50829000</v>
      </c>
    </row>
    <row r="37" spans="1:5" ht="17.25">
      <c r="A37" s="314" t="s">
        <v>9</v>
      </c>
      <c r="B37" s="315">
        <v>30</v>
      </c>
      <c r="C37" s="316"/>
      <c r="D37" s="276">
        <v>-8067991377</v>
      </c>
      <c r="E37" s="276">
        <v>-10629653937</v>
      </c>
    </row>
    <row r="38" spans="1:5" ht="17.25" hidden="1">
      <c r="A38" s="297" t="s">
        <v>341</v>
      </c>
      <c r="B38" s="173"/>
      <c r="C38" s="295"/>
      <c r="D38" s="276">
        <v>0</v>
      </c>
      <c r="E38" s="296">
        <v>0</v>
      </c>
    </row>
    <row r="39" spans="1:5" ht="31.5" hidden="1">
      <c r="A39" s="303" t="s">
        <v>10</v>
      </c>
      <c r="B39" s="274" t="s">
        <v>342</v>
      </c>
      <c r="C39" s="295"/>
      <c r="D39" s="276">
        <v>0</v>
      </c>
      <c r="E39" s="296">
        <v>0</v>
      </c>
    </row>
    <row r="40" spans="1:5" ht="31.5" hidden="1">
      <c r="A40" s="303" t="s">
        <v>343</v>
      </c>
      <c r="B40" s="274" t="s">
        <v>344</v>
      </c>
      <c r="C40" s="295"/>
      <c r="D40" s="276">
        <v>0</v>
      </c>
      <c r="E40" s="296">
        <v>0</v>
      </c>
    </row>
    <row r="41" spans="1:5" ht="17.25" hidden="1">
      <c r="A41" s="297" t="s">
        <v>345</v>
      </c>
      <c r="B41" s="173">
        <v>33</v>
      </c>
      <c r="C41" s="295"/>
      <c r="D41" s="276">
        <v>-20990162998</v>
      </c>
      <c r="E41" s="296">
        <v>49989256380</v>
      </c>
    </row>
    <row r="42" spans="1:5" ht="17.25" hidden="1">
      <c r="A42" s="297" t="s">
        <v>346</v>
      </c>
      <c r="B42" s="304">
        <v>34</v>
      </c>
      <c r="C42" s="305"/>
      <c r="D42" s="306">
        <v>69050887333</v>
      </c>
      <c r="E42" s="296">
        <v>-36631870253</v>
      </c>
    </row>
    <row r="43" spans="1:5" ht="17.25" hidden="1">
      <c r="A43" s="297" t="s">
        <v>347</v>
      </c>
      <c r="B43" s="173">
        <v>36</v>
      </c>
      <c r="C43" s="298"/>
      <c r="D43" s="276">
        <v>-8865021000</v>
      </c>
      <c r="E43" s="306">
        <v>0</v>
      </c>
    </row>
    <row r="44" spans="1:5" ht="17.25">
      <c r="A44" s="314" t="s">
        <v>11</v>
      </c>
      <c r="B44" s="315" t="s">
        <v>349</v>
      </c>
      <c r="C44" s="316"/>
      <c r="D44" s="276">
        <v>39195703335</v>
      </c>
      <c r="E44" s="276">
        <v>13357386127</v>
      </c>
    </row>
    <row r="45" spans="1:5" ht="17.25">
      <c r="A45" s="314" t="s">
        <v>12</v>
      </c>
      <c r="B45" s="315">
        <v>50</v>
      </c>
      <c r="C45" s="316"/>
      <c r="D45" s="276">
        <v>-18198646580</v>
      </c>
      <c r="E45" s="276">
        <v>-10843010340</v>
      </c>
    </row>
    <row r="46" spans="1:5" ht="17.25">
      <c r="A46" s="314" t="s">
        <v>24</v>
      </c>
      <c r="B46" s="315">
        <v>60</v>
      </c>
      <c r="C46" s="316"/>
      <c r="D46" s="276">
        <v>25635489476</v>
      </c>
      <c r="E46" s="276">
        <v>18310680302</v>
      </c>
    </row>
    <row r="47" spans="1:5" ht="17.25">
      <c r="A47" s="314" t="s">
        <v>25</v>
      </c>
      <c r="B47" s="315">
        <v>61</v>
      </c>
      <c r="C47" s="316"/>
      <c r="D47" s="276">
        <v>-1361168850</v>
      </c>
      <c r="E47" s="276">
        <v>0</v>
      </c>
    </row>
    <row r="48" spans="1:5" ht="17.25">
      <c r="A48" s="320" t="s">
        <v>26</v>
      </c>
      <c r="B48" s="321">
        <v>70</v>
      </c>
      <c r="C48" s="322"/>
      <c r="D48" s="323">
        <v>6075674046</v>
      </c>
      <c r="E48" s="323">
        <v>7467669962</v>
      </c>
    </row>
    <row r="49" spans="1:5" ht="17.25">
      <c r="A49" s="259"/>
      <c r="B49" s="260"/>
      <c r="C49" s="259"/>
      <c r="D49" s="327">
        <v>0</v>
      </c>
      <c r="E49" s="327"/>
    </row>
    <row r="50" spans="1:5" s="139" customFormat="1" ht="17.25">
      <c r="A50" s="112"/>
      <c r="B50" s="135"/>
      <c r="C50" s="391" t="s">
        <v>18</v>
      </c>
      <c r="D50" s="391"/>
      <c r="E50" s="391"/>
    </row>
    <row r="51" spans="1:5" s="139" customFormat="1" ht="17.25">
      <c r="A51" s="182" t="s">
        <v>260</v>
      </c>
      <c r="B51" s="135"/>
      <c r="C51" s="136"/>
      <c r="D51" s="392" t="s">
        <v>301</v>
      </c>
      <c r="E51" s="392"/>
    </row>
    <row r="52" spans="1:5" s="139" customFormat="1" ht="17.25">
      <c r="A52" s="182"/>
      <c r="B52" s="135"/>
      <c r="C52" s="136"/>
      <c r="D52" s="189"/>
      <c r="E52" s="189"/>
    </row>
    <row r="53" spans="1:5" s="139" customFormat="1" ht="17.25">
      <c r="A53" s="182"/>
      <c r="B53" s="135"/>
      <c r="C53" s="112"/>
      <c r="D53" s="135"/>
      <c r="E53" s="112"/>
    </row>
    <row r="54" spans="1:5" s="139" customFormat="1" ht="17.25">
      <c r="A54" s="182"/>
      <c r="B54" s="135"/>
      <c r="C54" s="112"/>
      <c r="D54" s="135"/>
      <c r="E54" s="112"/>
    </row>
    <row r="55" s="139" customFormat="1" ht="17.25"/>
    <row r="56" s="139" customFormat="1" ht="17.25"/>
    <row r="57" spans="1:5" s="139" customFormat="1" ht="17.25">
      <c r="A57" s="182" t="s">
        <v>262</v>
      </c>
      <c r="D57" s="390" t="s">
        <v>173</v>
      </c>
      <c r="E57" s="390"/>
    </row>
    <row r="58" s="139" customFormat="1" ht="17.25"/>
    <row r="59" s="139" customFormat="1" ht="17.25"/>
    <row r="60" s="139" customFormat="1" ht="17.25"/>
  </sheetData>
  <sheetProtection/>
  <mergeCells count="13">
    <mergeCell ref="D57:E57"/>
    <mergeCell ref="C50:E50"/>
    <mergeCell ref="D51:E51"/>
    <mergeCell ref="D7:E7"/>
    <mergeCell ref="E9:E10"/>
    <mergeCell ref="A9:A10"/>
    <mergeCell ref="B9:B10"/>
    <mergeCell ref="C9:C10"/>
    <mergeCell ref="D1:E2"/>
    <mergeCell ref="A4:E4"/>
    <mergeCell ref="A5:E5"/>
    <mergeCell ref="A6:E6"/>
    <mergeCell ref="D9:D10"/>
  </mergeCells>
  <printOptions/>
  <pageMargins left="0.75" right="0" top="1" bottom="1" header="0.5" footer="0.5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56"/>
  <sheetViews>
    <sheetView tabSelected="1" zoomScalePageLayoutView="0" workbookViewId="0" topLeftCell="A7">
      <pane xSplit="2" ySplit="4" topLeftCell="E51" activePane="bottomRight" state="frozen"/>
      <selection pane="topLeft" activeCell="A7" sqref="A7"/>
      <selection pane="topRight" activeCell="C7" sqref="C7"/>
      <selection pane="bottomLeft" activeCell="A11" sqref="A11"/>
      <selection pane="bottomRight" activeCell="F57" sqref="F57"/>
    </sheetView>
  </sheetViews>
  <sheetFormatPr defaultColWidth="8.796875" defaultRowHeight="15"/>
  <cols>
    <col min="1" max="1" width="47.8984375" style="19" customWidth="1"/>
    <col min="2" max="2" width="8.8984375" style="19" customWidth="1"/>
    <col min="3" max="3" width="8.3984375" style="19" customWidth="1"/>
    <col min="4" max="4" width="16.19921875" style="19" customWidth="1"/>
    <col min="5" max="5" width="15.5" style="41" customWidth="1"/>
    <col min="6" max="16384" width="9" style="19" customWidth="1"/>
  </cols>
  <sheetData>
    <row r="1" spans="1:5" ht="21.75" customHeight="1">
      <c r="A1" s="255" t="s">
        <v>187</v>
      </c>
      <c r="B1" s="256"/>
      <c r="C1" s="257"/>
      <c r="D1" s="384" t="s">
        <v>0</v>
      </c>
      <c r="E1" s="384"/>
    </row>
    <row r="2" spans="1:5" ht="22.5" customHeight="1">
      <c r="A2" s="255" t="s">
        <v>1</v>
      </c>
      <c r="B2" s="256"/>
      <c r="C2" s="257"/>
      <c r="D2" s="384"/>
      <c r="E2" s="384"/>
    </row>
    <row r="3" spans="1:5" ht="15">
      <c r="A3" s="255"/>
      <c r="B3" s="256"/>
      <c r="C3" s="257"/>
      <c r="D3" s="258"/>
      <c r="E3" s="258"/>
    </row>
    <row r="4" spans="1:5" ht="18">
      <c r="A4" s="385" t="s">
        <v>2</v>
      </c>
      <c r="B4" s="385"/>
      <c r="C4" s="385"/>
      <c r="D4" s="385"/>
      <c r="E4" s="385"/>
    </row>
    <row r="5" spans="1:5" ht="15">
      <c r="A5" s="386" t="s">
        <v>3</v>
      </c>
      <c r="B5" s="386"/>
      <c r="C5" s="386"/>
      <c r="D5" s="386"/>
      <c r="E5" s="386"/>
    </row>
    <row r="6" spans="1:5" ht="15">
      <c r="A6" s="386" t="s">
        <v>306</v>
      </c>
      <c r="B6" s="386"/>
      <c r="C6" s="386"/>
      <c r="D6" s="386"/>
      <c r="E6" s="386"/>
    </row>
    <row r="7" spans="1:5" ht="18">
      <c r="A7" s="387" t="s">
        <v>60</v>
      </c>
      <c r="B7" s="387"/>
      <c r="C7" s="387"/>
      <c r="D7" s="387"/>
      <c r="E7" s="387"/>
    </row>
    <row r="8" spans="1:5" ht="15">
      <c r="A8" s="259"/>
      <c r="B8" s="260"/>
      <c r="C8" s="259"/>
      <c r="D8" s="393" t="s">
        <v>4</v>
      </c>
      <c r="E8" s="393"/>
    </row>
    <row r="9" spans="1:5" ht="29.25" customHeight="1">
      <c r="A9" s="382" t="s">
        <v>98</v>
      </c>
      <c r="B9" s="383" t="s">
        <v>35</v>
      </c>
      <c r="C9" s="383" t="s">
        <v>184</v>
      </c>
      <c r="D9" s="388" t="s">
        <v>5</v>
      </c>
      <c r="E9" s="394" t="s">
        <v>229</v>
      </c>
    </row>
    <row r="10" spans="1:5" ht="15">
      <c r="A10" s="382"/>
      <c r="B10" s="383"/>
      <c r="C10" s="383"/>
      <c r="D10" s="389"/>
      <c r="E10" s="395"/>
    </row>
    <row r="11" spans="1:5" ht="15">
      <c r="A11" s="262">
        <v>1</v>
      </c>
      <c r="B11" s="263">
        <v>2</v>
      </c>
      <c r="C11" s="263">
        <v>3</v>
      </c>
      <c r="D11" s="263">
        <v>4</v>
      </c>
      <c r="E11" s="263">
        <v>5</v>
      </c>
    </row>
    <row r="12" spans="1:5" ht="15">
      <c r="A12" s="264" t="s">
        <v>307</v>
      </c>
      <c r="B12" s="265"/>
      <c r="C12" s="266"/>
      <c r="D12" s="267"/>
      <c r="E12" s="267"/>
    </row>
    <row r="13" spans="1:5" ht="15">
      <c r="A13" s="268" t="s">
        <v>308</v>
      </c>
      <c r="B13" s="269" t="s">
        <v>99</v>
      </c>
      <c r="C13" s="270"/>
      <c r="D13" s="271">
        <v>15188341486</v>
      </c>
      <c r="E13" s="271">
        <v>17847372776</v>
      </c>
    </row>
    <row r="14" spans="1:5" ht="15">
      <c r="A14" s="268" t="s">
        <v>309</v>
      </c>
      <c r="B14" s="272"/>
      <c r="C14" s="270"/>
      <c r="D14" s="271"/>
      <c r="E14" s="271"/>
    </row>
    <row r="15" spans="1:5" ht="15">
      <c r="A15" s="273" t="s">
        <v>310</v>
      </c>
      <c r="B15" s="274" t="s">
        <v>311</v>
      </c>
      <c r="C15" s="275"/>
      <c r="D15" s="276">
        <v>4829851189</v>
      </c>
      <c r="E15" s="277">
        <v>4618735015</v>
      </c>
    </row>
    <row r="16" spans="1:5" ht="15">
      <c r="A16" s="273" t="s">
        <v>312</v>
      </c>
      <c r="B16" s="274" t="s">
        <v>100</v>
      </c>
      <c r="C16" s="278"/>
      <c r="D16" s="276"/>
      <c r="E16" s="276"/>
    </row>
    <row r="17" spans="1:5" ht="15">
      <c r="A17" s="273" t="s">
        <v>313</v>
      </c>
      <c r="B17" s="274" t="s">
        <v>314</v>
      </c>
      <c r="C17" s="278"/>
      <c r="D17" s="276"/>
      <c r="E17" s="276"/>
    </row>
    <row r="18" spans="1:5" ht="15">
      <c r="A18" s="273" t="s">
        <v>315</v>
      </c>
      <c r="B18" s="274" t="s">
        <v>316</v>
      </c>
      <c r="C18" s="279"/>
      <c r="D18" s="276">
        <v>-720803855</v>
      </c>
      <c r="E18" s="276">
        <v>-51762037</v>
      </c>
    </row>
    <row r="19" spans="1:5" ht="15">
      <c r="A19" s="273" t="s">
        <v>317</v>
      </c>
      <c r="B19" s="274" t="s">
        <v>318</v>
      </c>
      <c r="C19" s="278"/>
      <c r="D19" s="276">
        <v>1717803161</v>
      </c>
      <c r="E19" s="276">
        <v>641109011</v>
      </c>
    </row>
    <row r="20" spans="1:5" ht="25.5">
      <c r="A20" s="280" t="s">
        <v>319</v>
      </c>
      <c r="B20" s="281" t="s">
        <v>320</v>
      </c>
      <c r="C20" s="282"/>
      <c r="D20" s="283">
        <v>21015191981</v>
      </c>
      <c r="E20" s="283">
        <v>23055454765</v>
      </c>
    </row>
    <row r="21" spans="1:5" ht="15">
      <c r="A21" s="284" t="s">
        <v>322</v>
      </c>
      <c r="B21" s="274" t="s">
        <v>323</v>
      </c>
      <c r="C21" s="279"/>
      <c r="D21" s="276">
        <v>-41713662314</v>
      </c>
      <c r="E21" s="276">
        <v>-20959869759</v>
      </c>
    </row>
    <row r="22" spans="1:5" ht="15">
      <c r="A22" s="284" t="s">
        <v>324</v>
      </c>
      <c r="B22" s="173" t="s">
        <v>325</v>
      </c>
      <c r="C22" s="279"/>
      <c r="D22" s="276">
        <v>-56979374473</v>
      </c>
      <c r="E22" s="276">
        <v>-10826461153</v>
      </c>
    </row>
    <row r="23" spans="1:5" ht="15">
      <c r="A23" s="285" t="s">
        <v>326</v>
      </c>
      <c r="B23" s="274">
        <v>11</v>
      </c>
      <c r="C23" s="286"/>
      <c r="D23" s="287">
        <v>35669488474</v>
      </c>
      <c r="E23" s="287">
        <v>6443871394</v>
      </c>
    </row>
    <row r="24" spans="1:5" ht="15">
      <c r="A24" s="284" t="s">
        <v>327</v>
      </c>
      <c r="B24" s="274">
        <v>12</v>
      </c>
      <c r="C24" s="279"/>
      <c r="D24" s="276">
        <v>-515146828</v>
      </c>
      <c r="E24" s="276">
        <v>-350654571</v>
      </c>
    </row>
    <row r="25" spans="1:5" ht="15">
      <c r="A25" s="284" t="s">
        <v>328</v>
      </c>
      <c r="B25" s="274">
        <v>13</v>
      </c>
      <c r="C25" s="279"/>
      <c r="D25" s="276">
        <v>-1717803161</v>
      </c>
      <c r="E25" s="276">
        <v>-641109011</v>
      </c>
    </row>
    <row r="26" spans="1:5" ht="15">
      <c r="A26" s="284" t="s">
        <v>329</v>
      </c>
      <c r="B26" s="274">
        <v>14</v>
      </c>
      <c r="C26" s="279"/>
      <c r="D26" s="276">
        <v>-1715103048</v>
      </c>
      <c r="E26" s="276">
        <v>-8843449193</v>
      </c>
    </row>
    <row r="27" spans="1:5" ht="22.5" customHeight="1">
      <c r="A27" s="284" t="s">
        <v>330</v>
      </c>
      <c r="B27" s="274">
        <v>15</v>
      </c>
      <c r="C27" s="279"/>
      <c r="D27" s="276"/>
      <c r="E27" s="276"/>
    </row>
    <row r="28" spans="1:5" ht="15">
      <c r="A28" s="284" t="s">
        <v>331</v>
      </c>
      <c r="B28" s="288">
        <v>16</v>
      </c>
      <c r="C28" s="279"/>
      <c r="D28" s="276">
        <v>-3369949169</v>
      </c>
      <c r="E28" s="276">
        <v>-1448525002</v>
      </c>
    </row>
    <row r="29" spans="1:5" ht="15">
      <c r="A29" s="289" t="s">
        <v>332</v>
      </c>
      <c r="B29" s="290">
        <v>20</v>
      </c>
      <c r="C29" s="291"/>
      <c r="D29" s="292">
        <v>-49326358538</v>
      </c>
      <c r="E29" s="292">
        <v>-13570742530</v>
      </c>
    </row>
    <row r="30" spans="1:5" ht="17.25">
      <c r="A30" s="293" t="s">
        <v>333</v>
      </c>
      <c r="B30" s="294"/>
      <c r="C30" s="295"/>
      <c r="D30" s="276"/>
      <c r="E30" s="296"/>
    </row>
    <row r="31" spans="1:5" ht="17.25">
      <c r="A31" s="297" t="s">
        <v>334</v>
      </c>
      <c r="B31" s="173">
        <v>21</v>
      </c>
      <c r="C31" s="298"/>
      <c r="D31" s="276">
        <v>-8480628560</v>
      </c>
      <c r="E31" s="276">
        <v>-8774698929</v>
      </c>
    </row>
    <row r="32" spans="1:5" ht="17.25">
      <c r="A32" s="297" t="s">
        <v>335</v>
      </c>
      <c r="B32" s="173">
        <v>22</v>
      </c>
      <c r="C32" s="295"/>
      <c r="D32" s="276">
        <v>263318183</v>
      </c>
      <c r="E32" s="276">
        <v>42999999</v>
      </c>
    </row>
    <row r="33" spans="1:5" ht="17.25">
      <c r="A33" s="297" t="s">
        <v>336</v>
      </c>
      <c r="B33" s="173">
        <v>23</v>
      </c>
      <c r="C33" s="299"/>
      <c r="D33" s="300">
        <v>-310000000</v>
      </c>
      <c r="E33" s="299"/>
    </row>
    <row r="34" spans="1:5" ht="17.25">
      <c r="A34" s="297" t="s">
        <v>15</v>
      </c>
      <c r="B34" s="173">
        <v>24</v>
      </c>
      <c r="C34" s="299"/>
      <c r="D34" s="300">
        <v>10000000</v>
      </c>
      <c r="E34" s="300">
        <v>10000000</v>
      </c>
    </row>
    <row r="35" spans="1:5" ht="17.25">
      <c r="A35" s="297" t="s">
        <v>337</v>
      </c>
      <c r="B35" s="173">
        <v>25</v>
      </c>
      <c r="C35" s="296"/>
      <c r="D35" s="276">
        <v>-9270000</v>
      </c>
      <c r="E35" s="276">
        <v>-1958784007</v>
      </c>
    </row>
    <row r="36" spans="1:5" ht="17.25">
      <c r="A36" s="297" t="s">
        <v>338</v>
      </c>
      <c r="B36" s="173">
        <v>26</v>
      </c>
      <c r="C36" s="295"/>
      <c r="D36" s="276"/>
      <c r="E36" s="276"/>
    </row>
    <row r="37" spans="1:5" ht="17.25">
      <c r="A37" s="297" t="s">
        <v>339</v>
      </c>
      <c r="B37" s="173">
        <v>27</v>
      </c>
      <c r="C37" s="275"/>
      <c r="D37" s="276">
        <v>458589000</v>
      </c>
      <c r="E37" s="276">
        <v>50829000</v>
      </c>
    </row>
    <row r="38" spans="1:5" ht="17.25">
      <c r="A38" s="268" t="s">
        <v>340</v>
      </c>
      <c r="B38" s="301">
        <v>30</v>
      </c>
      <c r="C38" s="302"/>
      <c r="D38" s="271">
        <v>-8067991377</v>
      </c>
      <c r="E38" s="271">
        <v>-10629653937</v>
      </c>
    </row>
    <row r="39" spans="1:5" ht="17.25">
      <c r="A39" s="268" t="s">
        <v>341</v>
      </c>
      <c r="B39" s="272"/>
      <c r="C39" s="295"/>
      <c r="D39" s="276"/>
      <c r="E39" s="296"/>
    </row>
    <row r="40" spans="1:5" ht="31.5">
      <c r="A40" s="303" t="s">
        <v>354</v>
      </c>
      <c r="B40" s="274" t="s">
        <v>342</v>
      </c>
      <c r="C40" s="295"/>
      <c r="D40" s="18">
        <v>0</v>
      </c>
      <c r="E40" s="296"/>
    </row>
    <row r="41" spans="1:5" ht="31.5">
      <c r="A41" s="303" t="s">
        <v>343</v>
      </c>
      <c r="B41" s="274" t="s">
        <v>344</v>
      </c>
      <c r="C41" s="295"/>
      <c r="D41" s="276"/>
      <c r="E41" s="276"/>
    </row>
    <row r="42" spans="1:5" ht="17.25">
      <c r="A42" s="297" t="s">
        <v>345</v>
      </c>
      <c r="B42" s="173">
        <v>33</v>
      </c>
      <c r="C42" s="295"/>
      <c r="D42" s="276">
        <v>-20990162998</v>
      </c>
      <c r="E42" s="276">
        <v>49989256380</v>
      </c>
    </row>
    <row r="43" spans="1:5" ht="17.25">
      <c r="A43" s="297" t="s">
        <v>346</v>
      </c>
      <c r="B43" s="304">
        <v>34</v>
      </c>
      <c r="C43" s="305"/>
      <c r="D43" s="306">
        <v>69050887333</v>
      </c>
      <c r="E43" s="306">
        <v>-36631870253</v>
      </c>
    </row>
    <row r="44" spans="1:5" ht="17.25">
      <c r="A44" s="297" t="s">
        <v>347</v>
      </c>
      <c r="B44" s="173">
        <v>36</v>
      </c>
      <c r="C44" s="298"/>
      <c r="D44" s="276">
        <v>-8865021000</v>
      </c>
      <c r="E44" s="276"/>
    </row>
    <row r="45" spans="1:6" ht="17.25">
      <c r="A45" s="268" t="s">
        <v>348</v>
      </c>
      <c r="B45" s="307" t="s">
        <v>349</v>
      </c>
      <c r="C45" s="308"/>
      <c r="D45" s="271">
        <v>39195703335</v>
      </c>
      <c r="E45" s="271">
        <v>13357386127</v>
      </c>
      <c r="F45" s="181"/>
    </row>
    <row r="46" spans="1:6" ht="17.25">
      <c r="A46" s="268" t="s">
        <v>350</v>
      </c>
      <c r="B46" s="309">
        <v>50</v>
      </c>
      <c r="C46" s="270"/>
      <c r="D46" s="271">
        <v>-18198646580</v>
      </c>
      <c r="E46" s="271">
        <v>-10843010340</v>
      </c>
      <c r="F46" s="135"/>
    </row>
    <row r="47" spans="1:6" ht="17.25">
      <c r="A47" s="268" t="s">
        <v>351</v>
      </c>
      <c r="B47" s="309">
        <v>60</v>
      </c>
      <c r="C47" s="270"/>
      <c r="D47" s="276">
        <v>25635489476</v>
      </c>
      <c r="E47" s="276">
        <v>18310680302</v>
      </c>
      <c r="F47" s="135"/>
    </row>
    <row r="48" spans="1:6" ht="17.25">
      <c r="A48" s="297" t="s">
        <v>352</v>
      </c>
      <c r="B48" s="275">
        <v>61</v>
      </c>
      <c r="C48" s="278"/>
      <c r="D48" s="276">
        <v>-1361168850</v>
      </c>
      <c r="E48" s="276"/>
      <c r="F48" s="135"/>
    </row>
    <row r="49" spans="1:6" ht="17.25">
      <c r="A49" s="310" t="s">
        <v>353</v>
      </c>
      <c r="B49" s="311">
        <v>70</v>
      </c>
      <c r="C49" s="312"/>
      <c r="D49" s="313">
        <v>6075674046</v>
      </c>
      <c r="E49" s="313">
        <v>7467669962</v>
      </c>
      <c r="F49" s="135"/>
    </row>
    <row r="50" spans="1:6" ht="17.25">
      <c r="A50" s="259"/>
      <c r="B50" s="260"/>
      <c r="C50" s="259"/>
      <c r="D50" s="327">
        <v>0</v>
      </c>
      <c r="E50" s="327"/>
      <c r="F50" s="135"/>
    </row>
    <row r="51" spans="1:6" s="139" customFormat="1" ht="17.25">
      <c r="A51" s="112"/>
      <c r="B51" s="135"/>
      <c r="C51" s="135"/>
      <c r="D51" s="217" t="s">
        <v>17</v>
      </c>
      <c r="E51" s="217"/>
      <c r="F51" s="135"/>
    </row>
    <row r="52" spans="1:5" s="139" customFormat="1" ht="17.25">
      <c r="A52" s="182" t="s">
        <v>260</v>
      </c>
      <c r="B52" s="135"/>
      <c r="C52" s="136"/>
      <c r="D52" s="392" t="s">
        <v>301</v>
      </c>
      <c r="E52" s="392"/>
    </row>
    <row r="53" spans="1:5" s="139" customFormat="1" ht="17.25">
      <c r="A53" s="182"/>
      <c r="B53" s="135"/>
      <c r="C53" s="136"/>
      <c r="D53" s="189"/>
      <c r="E53" s="189"/>
    </row>
    <row r="54" spans="1:5" s="139" customFormat="1" ht="17.25">
      <c r="A54" s="182"/>
      <c r="B54" s="135"/>
      <c r="C54" s="112"/>
      <c r="D54" s="135"/>
      <c r="E54" s="112"/>
    </row>
    <row r="55" spans="1:5" s="139" customFormat="1" ht="17.25">
      <c r="A55" s="182"/>
      <c r="B55" s="135"/>
      <c r="C55" s="112"/>
      <c r="D55" s="135"/>
      <c r="E55" s="112"/>
    </row>
    <row r="56" spans="1:5" s="139" customFormat="1" ht="17.25">
      <c r="A56" s="137" t="s">
        <v>261</v>
      </c>
      <c r="B56" s="135"/>
      <c r="C56" s="136"/>
      <c r="D56" s="390" t="s">
        <v>173</v>
      </c>
      <c r="E56" s="390"/>
    </row>
    <row r="57" s="139" customFormat="1" ht="17.25"/>
  </sheetData>
  <sheetProtection/>
  <mergeCells count="13">
    <mergeCell ref="C9:C10"/>
    <mergeCell ref="E9:E10"/>
    <mergeCell ref="D9:D10"/>
    <mergeCell ref="D1:E2"/>
    <mergeCell ref="A4:E4"/>
    <mergeCell ref="A5:E5"/>
    <mergeCell ref="A6:E6"/>
    <mergeCell ref="D52:E52"/>
    <mergeCell ref="D56:E56"/>
    <mergeCell ref="A7:E7"/>
    <mergeCell ref="D8:E8"/>
    <mergeCell ref="A9:A10"/>
    <mergeCell ref="B9:B10"/>
  </mergeCells>
  <printOptions/>
  <pageMargins left="1.25" right="0" top="0.25" bottom="0.25" header="0.5" footer="0.5"/>
  <pageSetup horizontalDpi="600" verticalDpi="600" orientation="portrait" paperSize="9" scale="7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Huynh Dang Ton</dc:creator>
  <cp:keywords/>
  <dc:description/>
  <cp:lastModifiedBy>tudt</cp:lastModifiedBy>
  <cp:lastPrinted>2010-07-15T04:03:50Z</cp:lastPrinted>
  <dcterms:created xsi:type="dcterms:W3CDTF">2003-05-07T16:09:24Z</dcterms:created>
  <dcterms:modified xsi:type="dcterms:W3CDTF">2010-07-16T07:28:56Z</dcterms:modified>
  <cp:category/>
  <cp:version/>
  <cp:contentType/>
  <cp:contentStatus/>
</cp:coreProperties>
</file>